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5128" windowHeight="12156" tabRatio="601" activeTab="0"/>
  </bookViews>
  <sheets>
    <sheet name="Comp Plan - Simple" sheetId="20" r:id="rId1"/>
    <sheet name="Comp Plan - Full Econ" sheetId="19" r:id="rId2"/>
    <sheet name="Lists" sheetId="18" r:id="rId3"/>
    <sheet name="BEETS Entry Job Aid" sheetId="21" r:id="rId4"/>
  </sheets>
  <definedNames>
    <definedName name="EnergyCost" localSheetId="1">'Comp Plan - Full Econ'!$K$3</definedName>
    <definedName name="EnergyCost" localSheetId="0">'Comp Plan - Simple'!$G$3</definedName>
    <definedName name="EnergyCost">#REF!</definedName>
    <definedName name="_xlnm.Print_Area" localSheetId="3">'BEETS Entry Job Aid'!$A$1:$H$9</definedName>
    <definedName name="_xlnm.Print_Area" localSheetId="1">'Comp Plan - Full Econ'!$A$1:$T$18</definedName>
    <definedName name="_xlnm.Print_Area" localSheetId="0">'Comp Plan - Simple'!$A$1:$O$19</definedName>
    <definedName name="_xlnm.Print_Area" localSheetId="2">'Lists'!$A$5:$F$35</definedName>
    <definedName name="ProjectStatus">'Lists'!$A$21:$A$25</definedName>
    <definedName name="ProjectType">'Lists'!$A$14:$A$17</definedName>
    <definedName name="SiteName" localSheetId="1">'Comp Plan - Full Econ'!$F$4</definedName>
    <definedName name="SiteName" localSheetId="0">'Comp Plan - Simple'!$C$4</definedName>
    <definedName name="SiteName">#REF!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Moore, Shayne</author>
    <author>Steve Martin</author>
  </authors>
  <commentList>
    <comment ref="B8" authorId="0">
      <text>
        <r>
          <rPr>
            <b/>
            <sz val="9"/>
            <rFont val="Tahoma"/>
            <family val="2"/>
          </rPr>
          <t>To add additional rows, right click anywhere in the body of the table and select 'Insert&gt;Table Rows Above'</t>
        </r>
      </text>
    </comment>
    <comment ref="C8" authorId="1">
      <text>
        <r>
          <rPr>
            <sz val="9"/>
            <rFont val="Tahoma"/>
            <family val="2"/>
          </rPr>
          <t>At least one project must be categorized as an end use other than lighting</t>
        </r>
      </text>
    </comment>
    <comment ref="F8" authorId="0">
      <text>
        <r>
          <rPr>
            <b/>
            <sz val="9"/>
            <rFont val="Tahoma"/>
            <family val="2"/>
          </rPr>
          <t>The sum of identified energy savings must exceed 200,000 kWh
-Savings from lighting projects are obtained from the Utility Lighting Calculator. 
-Savings from UES are obtained from BPA's UES Measure List
-Savings for Custom Projects &amp; SEM projects require a brief description of the approach used to estimate the value in accompanying tab.</t>
        </r>
      </text>
    </comment>
    <comment ref="H8" authorId="0">
      <text>
        <r>
          <rPr>
            <b/>
            <sz val="9"/>
            <rFont val="Tahoma"/>
            <family val="2"/>
          </rPr>
          <t>-Savings from lighting projects are obtained from the Utility Lighting Calculator. 
-Savings from UES are obtained from BPA's UES Measure List
-Savings estimatesfor Custom Projects &amp; SEM projects require a brief description of the approach used to estimate the value in accompanying tab.</t>
        </r>
      </text>
    </comment>
    <comment ref="J8" authorId="1">
      <text>
        <r>
          <rPr>
            <sz val="12"/>
            <rFont val="Tahoma"/>
            <family val="2"/>
          </rPr>
          <t>Interpretation of Completion Date may vary by site and utility.  However, EPM Payments may only be made on projects that have a 'Completion Date' in BPA's BEETS system</t>
        </r>
      </text>
    </comment>
    <comment ref="L8" authorId="1">
      <text>
        <r>
          <rPr>
            <sz val="11"/>
            <rFont val="Tahoma"/>
            <family val="2"/>
          </rPr>
          <t>Busbar factor can be entered on 'List' Sheet</t>
        </r>
        <r>
          <rPr>
            <sz val="9"/>
            <rFont val="Tahoma"/>
            <family val="2"/>
          </rPr>
          <t>.</t>
        </r>
      </text>
    </comment>
  </commentList>
</comments>
</file>

<file path=xl/comments2.xml><?xml version="1.0" encoding="utf-8"?>
<comments xmlns="http://schemas.openxmlformats.org/spreadsheetml/2006/main">
  <authors>
    <author>Moore, Shayne</author>
    <author>Steve Martin</author>
  </authors>
  <commentList>
    <comment ref="B7" authorId="0">
      <text>
        <r>
          <rPr>
            <b/>
            <sz val="9"/>
            <rFont val="Tahoma"/>
            <family val="2"/>
          </rPr>
          <t>To add additional rows, right click anywhere in the body of the table and select 'Insert&gt;Table Rows Above'</t>
        </r>
      </text>
    </comment>
    <comment ref="C7" authorId="1">
      <text>
        <r>
          <rPr>
            <sz val="9"/>
            <rFont val="Tahoma"/>
            <family val="2"/>
          </rPr>
          <t>At least one project must be categorized as an end use other than lighting</t>
        </r>
      </text>
    </comment>
    <comment ref="F7" authorId="0">
      <text>
        <r>
          <rPr>
            <b/>
            <sz val="9"/>
            <rFont val="Tahoma"/>
            <family val="2"/>
          </rPr>
          <t>The sum of identified energy savings must exceed 200,000 kWh
-Savings from lighting projects are obtained from the Utility Lighting Calculator. 
-Savings from UES are obtained from BPA's UES Measure List
-Savings for Custom Projects &amp; SEM projects require a brief description of the approach used to estimate the value in accompanying tab.</t>
        </r>
      </text>
    </comment>
    <comment ref="G7" authorId="1">
      <text>
        <r>
          <rPr>
            <b/>
            <sz val="9"/>
            <rFont val="Tahoma"/>
            <family val="2"/>
          </rPr>
          <t xml:space="preserve">Incentive rates for Custom Projects may be input in the 'List' tab.
For UES, SEM, and Lighting, enter an estimated incentive
</t>
        </r>
      </text>
    </comment>
    <comment ref="I7" authorId="0">
      <text>
        <r>
          <rPr>
            <b/>
            <sz val="9"/>
            <rFont val="Tahoma"/>
            <family val="2"/>
          </rPr>
          <t xml:space="preserve">Per site, per rate period, the Maximum EPM Incentive shall be the Lesser of: 
&gt; $0.025/kWh Verified Busbar Savings
&gt; $150,000 
&gt; A lesser $/kWh cap as designated by your participating Utility </t>
        </r>
      </text>
    </comment>
    <comment ref="M7" authorId="0">
      <text>
        <r>
          <rPr>
            <b/>
            <sz val="9"/>
            <rFont val="Tahoma"/>
            <family val="2"/>
          </rPr>
          <t>-Savings from lighting projects are obtained from the Utility Lighting Calculator. 
-Savings from UES are obtained from BPA's UES Measure List
-Savings for Custom Projects &amp; SEM projects require a brief description of the approach used to estimate the value in accompanying tab.</t>
        </r>
      </text>
    </comment>
    <comment ref="O7" authorId="1">
      <text>
        <r>
          <rPr>
            <sz val="12"/>
            <rFont val="Tahoma"/>
            <family val="2"/>
          </rPr>
          <t>Interpretation of Completion Date may vary by site and utility.  However, EPM Payments may only be made on projects that have a 'Completion Date' in BPA's BEETS system</t>
        </r>
      </text>
    </comment>
    <comment ref="Q7" authorId="1">
      <text>
        <r>
          <rPr>
            <sz val="11"/>
            <rFont val="Tahoma"/>
            <family val="2"/>
          </rPr>
          <t>Busbar factor can be entered on 'List' Sheet</t>
        </r>
        <r>
          <rPr>
            <sz val="9"/>
            <rFont val="Tahoma"/>
            <family val="2"/>
          </rPr>
          <t>.</t>
        </r>
      </text>
    </comment>
  </commentList>
</comments>
</file>

<file path=xl/sharedStrings.xml><?xml version="1.0" encoding="utf-8"?>
<sst xmlns="http://schemas.openxmlformats.org/spreadsheetml/2006/main" count="154" uniqueCount="83">
  <si>
    <t xml:space="preserve">EPM Name  </t>
  </si>
  <si>
    <t>Jane Smith</t>
  </si>
  <si>
    <t>EPM Commencement Date</t>
  </si>
  <si>
    <t>Date 
updated</t>
  </si>
  <si>
    <t xml:space="preserve">EPM Title </t>
  </si>
  <si>
    <t>Facilities Engineer</t>
  </si>
  <si>
    <t>Energy Cost ($/kWh)</t>
  </si>
  <si>
    <t xml:space="preserve">Site Name </t>
  </si>
  <si>
    <t>Acme Incorporated</t>
  </si>
  <si>
    <t>Baseline Usage (kWh/yr)</t>
  </si>
  <si>
    <t>BEETS  App ID</t>
  </si>
  <si>
    <t>VYPMCR1550500959</t>
  </si>
  <si>
    <t>Project Planning and Tracking</t>
  </si>
  <si>
    <t>Project Completion Information</t>
  </si>
  <si>
    <t>Project Description</t>
  </si>
  <si>
    <t>Project Type</t>
  </si>
  <si>
    <t>Project Status</t>
  </si>
  <si>
    <t>Est. Project Cost ($)</t>
  </si>
  <si>
    <t>Est. Savings (kWh/yr)</t>
  </si>
  <si>
    <t>Est. Utility Incentive</t>
  </si>
  <si>
    <t>Est. Avoided Cost ($/yr)</t>
  </si>
  <si>
    <t>Est. EPM Incentive</t>
  </si>
  <si>
    <t>Total Incentive</t>
  </si>
  <si>
    <t>Simple Payback (yrs)</t>
  </si>
  <si>
    <t>Est. Completion Date</t>
  </si>
  <si>
    <t>Brief Description of Savings Approach</t>
  </si>
  <si>
    <t>Notes</t>
  </si>
  <si>
    <t>Completion Date</t>
  </si>
  <si>
    <t>Verified Site Savings (kWh/yr)</t>
  </si>
  <si>
    <t>Verified Busbar Savings (kWh/yr)</t>
  </si>
  <si>
    <t>BEETS Application ID</t>
  </si>
  <si>
    <t>Utility Project Name or other project completion notes</t>
  </si>
  <si>
    <t>Site Wide Lighting Project and controls</t>
  </si>
  <si>
    <t>Custom</t>
  </si>
  <si>
    <t>Developing</t>
  </si>
  <si>
    <t>Jan 23'-Nov 23'</t>
  </si>
  <si>
    <t>Efficient Pump Upgrade</t>
  </si>
  <si>
    <t>Lighting</t>
  </si>
  <si>
    <t>VAV addition and Replacement: Building Baseline (install of projects)</t>
  </si>
  <si>
    <t>In Progress</t>
  </si>
  <si>
    <t>Feb 23'-Oct 23'</t>
  </si>
  <si>
    <t>Building Commissioning</t>
  </si>
  <si>
    <t>Jun 23'-Dec 23'</t>
  </si>
  <si>
    <t>Chiller and Fan Upgrade</t>
  </si>
  <si>
    <t>Apr 23'-June 23'</t>
  </si>
  <si>
    <t>Total</t>
  </si>
  <si>
    <t>Lighting Calculator</t>
  </si>
  <si>
    <t>UES</t>
  </si>
  <si>
    <t xml:space="preserve">Prescriptive </t>
  </si>
  <si>
    <t>Project Assessment Report</t>
  </si>
  <si>
    <t>Scoping Report</t>
  </si>
  <si>
    <t>Site wide SEM</t>
  </si>
  <si>
    <t>SEM</t>
  </si>
  <si>
    <t>Complete</t>
  </si>
  <si>
    <t>Jun 23'-Aug 23'</t>
  </si>
  <si>
    <t>Used cohort average of 2.5%</t>
  </si>
  <si>
    <t>Busbar Factor from BPA's Implementation Manual</t>
  </si>
  <si>
    <t>before 9/30/2023</t>
  </si>
  <si>
    <t>effective 10/1/2023</t>
  </si>
  <si>
    <t>*Please refer to BPA's Implementation Manual for official incentive rates and busbar factor</t>
  </si>
  <si>
    <t>$/kWh</t>
  </si>
  <si>
    <t>Project Cost Cap</t>
  </si>
  <si>
    <t xml:space="preserve">Busbar Factor to apply </t>
  </si>
  <si>
    <t>per calculator</t>
  </si>
  <si>
    <t>n/a</t>
  </si>
  <si>
    <t>Equipment Order</t>
  </si>
  <si>
    <t>Equipment Being Installed</t>
  </si>
  <si>
    <t>Post M&amp;V</t>
  </si>
  <si>
    <t>Completed</t>
  </si>
  <si>
    <t>EPM Application Information</t>
  </si>
  <si>
    <t>Utility</t>
  </si>
  <si>
    <t>BEETS App ID</t>
  </si>
  <si>
    <t>BEETS Project Name</t>
  </si>
  <si>
    <t>Northern Lights, Inc.</t>
  </si>
  <si>
    <t>YFPMCR1553119474</t>
  </si>
  <si>
    <t>Northern Lights - Alta - Kelley Kimball EPM</t>
  </si>
  <si>
    <t>Individual Project Information</t>
  </si>
  <si>
    <t>Project Name</t>
  </si>
  <si>
    <t>BEETS Status</t>
  </si>
  <si>
    <t>Savings</t>
  </si>
  <si>
    <t>YFC1CR1550500890</t>
  </si>
  <si>
    <t>Alta Forest Products - Baghouse Upgrades - 3401</t>
  </si>
  <si>
    <t>Application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</si>
</sst>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_(&quot;$&quot;* \(#,##0.00\);_(&quot;$&quot;* &quot;-&quot;??_);_(@_)"/>
    <numFmt numFmtId="43" formatCode="_(* #,##0.00_);_(* \(#,##0.00\);_(* &quot;-&quot;??_);_(@_)"/>
    <numFmt numFmtId="164" formatCode="&quot;$&quot;#,##0"/>
    <numFmt numFmtId="165" formatCode="&quot;$&quot;#,##0.000"/>
    <numFmt numFmtId="166" formatCode="m/d/yy;@"/>
    <numFmt numFmtId="167" formatCode="&quot;$&quot;#,##0.00"/>
    <numFmt numFmtId="168" formatCode="#,##0.0"/>
    <numFmt numFmtId="169" formatCode="0.0%"/>
    <numFmt numFmtId="170" formatCode="#,##0;[Red]\-#,##0"/>
    <numFmt numFmtId="171" formatCode="#,##0.00000;[Red]\-#,##0.00000"/>
    <numFmt numFmtId="177" formatCode="m/d/yyyy"/>
    <numFmt numFmtId="178" formatCode="#,##0"/>
  </numFmts>
  <fonts count="42">
    <font>
      <sz val="10"/>
      <name val="Arial"/>
      <family val="2"/>
    </font>
    <font>
      <sz val="11"/>
      <color theme="1"/>
      <name val="Calibri"/>
      <family val="2"/>
      <scheme val="minor"/>
    </font>
    <font>
      <sz val="11"/>
      <name val="Arial"/>
      <family val="2"/>
    </font>
    <font>
      <u val="single"/>
      <sz val="11"/>
      <name val="Arial"/>
      <family val="2"/>
    </font>
    <font>
      <b/>
      <u val="single"/>
      <sz val="18"/>
      <name val="Arial"/>
      <family val="2"/>
    </font>
    <font>
      <b/>
      <sz val="9"/>
      <name val="Tahoma"/>
      <family val="2"/>
    </font>
    <font>
      <b/>
      <sz val="18"/>
      <name val="Arial"/>
      <family val="2"/>
    </font>
    <font>
      <sz val="10"/>
      <name val="Helv"/>
      <family val="2"/>
    </font>
    <font>
      <b/>
      <sz val="11"/>
      <color rgb="FF406C57"/>
      <name val="Lato"/>
      <family val="2"/>
    </font>
    <font>
      <b/>
      <sz val="10"/>
      <color theme="0"/>
      <name val="Lato"/>
      <family val="2"/>
    </font>
    <font>
      <b/>
      <sz val="11"/>
      <color rgb="FF027157"/>
      <name val="Lato"/>
      <family val="2"/>
    </font>
    <font>
      <b/>
      <sz val="14"/>
      <color rgb="FF009E77"/>
      <name val="Lato"/>
      <family val="2"/>
    </font>
    <font>
      <b/>
      <sz val="24"/>
      <color rgb="FF009E77"/>
      <name val="Lato Black"/>
      <family val="2"/>
    </font>
    <font>
      <b/>
      <sz val="12"/>
      <color rgb="FF009E77"/>
      <name val="Lato Black"/>
      <family val="2"/>
    </font>
    <font>
      <b/>
      <sz val="12"/>
      <color rgb="FF009E77"/>
      <name val="Lato"/>
      <family val="2"/>
    </font>
    <font>
      <sz val="11"/>
      <color rgb="FF406C57"/>
      <name val="Lato"/>
      <family val="2"/>
    </font>
    <font>
      <b/>
      <sz val="18"/>
      <color rgb="FF009E77"/>
      <name val="Lato"/>
      <family val="2"/>
    </font>
    <font>
      <b/>
      <sz val="11"/>
      <color rgb="FF009E77"/>
      <name val="Lato"/>
      <family val="2"/>
    </font>
    <font>
      <b/>
      <sz val="14"/>
      <color rgb="FF406C57"/>
      <name val="Lato"/>
      <family val="2"/>
    </font>
    <font>
      <b/>
      <sz val="12"/>
      <color rgb="FF027157"/>
      <name val="Lato"/>
      <family val="2"/>
    </font>
    <font>
      <b/>
      <sz val="12"/>
      <color rgb="FF406C57"/>
      <name val="Lato"/>
      <family val="2"/>
    </font>
    <font>
      <sz val="9"/>
      <name val="Tahoma"/>
      <family val="2"/>
    </font>
    <font>
      <sz val="11"/>
      <name val="Tahoma"/>
      <family val="2"/>
    </font>
    <font>
      <sz val="12"/>
      <name val="Tahoma"/>
      <family val="2"/>
    </font>
    <font>
      <b/>
      <sz val="8"/>
      <color rgb="FF406C57"/>
      <name val="Lato"/>
      <family val="2"/>
    </font>
    <font>
      <b/>
      <sz val="12"/>
      <color theme="0"/>
      <name val="Lato"/>
      <family val="2"/>
    </font>
    <font>
      <b/>
      <sz val="14"/>
      <color theme="0"/>
      <name val="Lato"/>
      <family val="2"/>
    </font>
    <font>
      <b/>
      <sz val="12"/>
      <color rgb="FF0070C0"/>
      <name val="Lato"/>
      <family val="2"/>
    </font>
    <font>
      <b/>
      <sz val="14"/>
      <color rgb="FF027157"/>
      <name val="Lato"/>
      <family val="2"/>
    </font>
    <font>
      <b/>
      <sz val="11"/>
      <color theme="1"/>
      <name val="Calibri"/>
      <family val="2"/>
      <scheme val="minor"/>
    </font>
    <font>
      <sz val="10.5"/>
      <color rgb="FFFF0000"/>
      <name val="Calibri"/>
      <family val="2"/>
    </font>
    <font>
      <sz val="11"/>
      <color theme="1"/>
      <name val="Calibri"/>
      <family val="2"/>
    </font>
    <font>
      <sz val="16"/>
      <color rgb="FFFF0000"/>
      <name val="Calibri"/>
      <family val="2"/>
    </font>
    <font>
      <sz val="16"/>
      <color rgb="FFFF0000"/>
      <name val="+mn-cs"/>
      <family val="2"/>
    </font>
    <font>
      <b/>
      <sz val="8"/>
      <name val="Arial"/>
      <family val="2"/>
    </font>
    <font>
      <sz val="10"/>
      <color theme="1"/>
      <name val="Arial"/>
      <family val="2"/>
      <scheme val="minor"/>
    </font>
    <font>
      <b/>
      <sz val="16"/>
      <color rgb="FFFF0000"/>
      <name val="+mn-cs"/>
      <family val="2"/>
    </font>
    <font>
      <u val="single"/>
      <sz val="16"/>
      <color rgb="FFFF0000"/>
      <name val="+mn-cs"/>
      <family val="2"/>
    </font>
    <font>
      <i/>
      <sz val="16"/>
      <color rgb="FFFF0000"/>
      <name val="+mn-cs"/>
      <family val="2"/>
    </font>
    <font>
      <b/>
      <sz val="16"/>
      <color rgb="FFFF0000"/>
      <name val="Calibri"/>
      <family val="2"/>
    </font>
    <font>
      <u val="single"/>
      <sz val="16"/>
      <color rgb="FFFF0000"/>
      <name val="Calibri"/>
      <family val="2"/>
    </font>
    <font>
      <i/>
      <sz val="16"/>
      <color rgb="FFFF0000"/>
      <name val="Calibri"/>
      <family val="2"/>
    </font>
  </fonts>
  <fills count="7">
    <fill>
      <patternFill/>
    </fill>
    <fill>
      <patternFill patternType="gray125"/>
    </fill>
    <fill>
      <patternFill patternType="solid">
        <fgColor rgb="FF009E77"/>
        <bgColor indexed="64"/>
      </patternFill>
    </fill>
    <fill>
      <patternFill patternType="solid">
        <fgColor rgb="FFFFFFFF"/>
        <bgColor indexed="64"/>
      </patternFill>
    </fill>
    <fill>
      <patternFill patternType="solid">
        <fgColor rgb="FFF0F2E9"/>
        <bgColor indexed="64"/>
      </patternFill>
    </fill>
    <fill>
      <patternFill patternType="solid">
        <fgColor theme="8" tint="0.7999799847602844"/>
        <bgColor indexed="64"/>
      </patternFill>
    </fill>
    <fill>
      <patternFill patternType="solid">
        <fgColor rgb="FF0070C0"/>
        <bgColor indexed="64"/>
      </patternFill>
    </fill>
  </fills>
  <borders count="56">
    <border>
      <left/>
      <right/>
      <top/>
      <bottom/>
      <diagonal/>
    </border>
    <border>
      <left style="thin">
        <color theme="1" tint="0.49998000264167786"/>
      </left>
      <right style="medium">
        <color theme="0"/>
      </right>
      <top style="thin">
        <color theme="1" tint="0.49998000264167786"/>
      </top>
      <bottom style="thin">
        <color theme="1" tint="0.49998000264167786"/>
      </bottom>
    </border>
    <border>
      <left style="thin">
        <color rgb="FF7A9586"/>
      </left>
      <right style="thin">
        <color rgb="FF7A9586"/>
      </right>
      <top style="thin">
        <color rgb="FF7A9586"/>
      </top>
      <bottom style="thick">
        <color rgb="FF7A9586"/>
      </bottom>
    </border>
    <border>
      <left style="thin">
        <color rgb="FF7A9586"/>
      </left>
      <right style="thin">
        <color rgb="FF7A9586"/>
      </right>
      <top style="thin">
        <color rgb="FF7A9586"/>
      </top>
      <bottom style="thin">
        <color rgb="FF7A9586"/>
      </bottom>
    </border>
    <border>
      <left style="thin">
        <color rgb="FF7A9586"/>
      </left>
      <right style="thin">
        <color rgb="FF7A9586"/>
      </right>
      <top/>
      <bottom style="thin">
        <color rgb="FF7A9586"/>
      </bottom>
    </border>
    <border>
      <left/>
      <right style="thin">
        <color rgb="FF7A9586"/>
      </right>
      <top/>
      <bottom style="thin">
        <color rgb="FF7A9586"/>
      </bottom>
    </border>
    <border>
      <left/>
      <right/>
      <top style="thin">
        <color rgb="FF009E77"/>
      </top>
      <bottom/>
    </border>
    <border>
      <left style="thin">
        <color rgb="FF7A9586"/>
      </left>
      <right style="thin">
        <color rgb="FF7A9586"/>
      </right>
      <top style="thick">
        <color rgb="FF7A9586"/>
      </top>
      <bottom style="thick">
        <color rgb="FF7A9586"/>
      </bottom>
    </border>
    <border>
      <left/>
      <right style="thin">
        <color rgb="FF7A9586"/>
      </right>
      <top style="thin">
        <color rgb="FF7A9586"/>
      </top>
      <bottom style="thin">
        <color rgb="FF7A9586"/>
      </bottom>
    </border>
    <border>
      <left style="thick">
        <color rgb="FF7A9586"/>
      </left>
      <right style="thin">
        <color rgb="FF7A9586"/>
      </right>
      <top style="thick">
        <color rgb="FF7A9586"/>
      </top>
      <bottom style="thick">
        <color rgb="FF7A9586"/>
      </bottom>
    </border>
    <border>
      <left/>
      <right style="thin">
        <color rgb="FF7A9586"/>
      </right>
      <top style="thick">
        <color rgb="FF7A9586"/>
      </top>
      <bottom style="thick">
        <color rgb="FF7A9586"/>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medium"/>
      <right style="thin"/>
      <top/>
      <bottom style="thin"/>
    </border>
    <border>
      <left style="medium"/>
      <right style="thin"/>
      <top style="medium"/>
      <bottom style="double"/>
    </border>
    <border>
      <left style="thin"/>
      <right style="thin"/>
      <top style="medium"/>
      <bottom style="double"/>
    </border>
    <border>
      <left style="medium"/>
      <right style="medium"/>
      <top style="thin"/>
      <bottom style="thin"/>
    </border>
    <border>
      <left style="medium"/>
      <right style="medium"/>
      <top style="thin"/>
      <bottom style="medium"/>
    </border>
    <border>
      <left style="medium"/>
      <right style="medium"/>
      <top/>
      <bottom style="thin"/>
    </border>
    <border>
      <left style="medium"/>
      <right style="medium"/>
      <top style="medium"/>
      <bottom style="double"/>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medium"/>
      <top style="medium"/>
      <bottom style="double"/>
    </border>
    <border>
      <left style="thin"/>
      <right style="thin"/>
      <top/>
      <bottom style="thin"/>
    </border>
    <border>
      <left/>
      <right style="medium"/>
      <top/>
      <bottom style="thin"/>
    </border>
    <border>
      <left/>
      <right style="medium"/>
      <top style="thin"/>
      <bottom style="thin"/>
    </border>
    <border>
      <left/>
      <right style="medium"/>
      <top style="thin"/>
      <bottom style="medium"/>
    </border>
    <border>
      <left/>
      <right style="thin">
        <color rgb="FF7A9586"/>
      </right>
      <top/>
      <bottom/>
    </border>
    <border>
      <left style="thin">
        <color rgb="FF009E77"/>
      </left>
      <right/>
      <top style="thin">
        <color rgb="FF009E77"/>
      </top>
      <bottom/>
    </border>
    <border>
      <left style="thin">
        <color rgb="FF7A9586"/>
      </left>
      <right/>
      <top/>
      <bottom style="thin">
        <color rgb="FF7A9586"/>
      </bottom>
    </border>
    <border>
      <left style="thin">
        <color rgb="FF7A9586"/>
      </left>
      <right/>
      <top style="thin">
        <color rgb="FF7A9586"/>
      </top>
      <bottom style="thin">
        <color rgb="FF7A9586"/>
      </bottom>
    </border>
    <border>
      <left style="thin">
        <color rgb="FF7A9586"/>
      </left>
      <right/>
      <top style="thick">
        <color rgb="FF7A9586"/>
      </top>
      <bottom style="thick">
        <color rgb="FF7A9586"/>
      </bottom>
    </border>
    <border>
      <left/>
      <right style="thin">
        <color theme="1"/>
      </right>
      <top style="thin">
        <color rgb="FF009E77"/>
      </top>
      <bottom/>
    </border>
    <border>
      <left style="thin">
        <color rgb="FF7A9586"/>
      </left>
      <right style="thin">
        <color theme="1"/>
      </right>
      <top/>
      <bottom style="thin">
        <color rgb="FF7A9586"/>
      </bottom>
    </border>
    <border>
      <left style="thin">
        <color rgb="FF7A9586"/>
      </left>
      <right style="thin">
        <color theme="1"/>
      </right>
      <top style="thin">
        <color rgb="FF7A9586"/>
      </top>
      <bottom style="thin">
        <color rgb="FF7A9586"/>
      </bottom>
    </border>
    <border>
      <left style="thin">
        <color rgb="FF7A9586"/>
      </left>
      <right style="thin">
        <color theme="1"/>
      </right>
      <top style="thick">
        <color rgb="FF7A9586"/>
      </top>
      <bottom style="thick">
        <color rgb="FF7A9586"/>
      </bottom>
    </border>
    <border>
      <left/>
      <right/>
      <top/>
      <bottom style="thin">
        <color rgb="FF009E77"/>
      </bottom>
    </border>
    <border>
      <left style="thin">
        <color rgb="FF7A9586"/>
      </left>
      <right style="thin">
        <color rgb="FF7A9586"/>
      </right>
      <top/>
      <bottom style="thick">
        <color rgb="FF7A9586"/>
      </bottom>
    </border>
    <border>
      <left style="thin">
        <color rgb="FF7A9586"/>
      </left>
      <right/>
      <top/>
      <bottom/>
    </border>
    <border>
      <left style="medium"/>
      <right style="thin">
        <color rgb="FF7A9586"/>
      </right>
      <top/>
      <bottom style="thick">
        <color rgb="FF7A9586"/>
      </bottom>
    </border>
    <border>
      <left style="thin">
        <color rgb="FF7A9586"/>
      </left>
      <right style="medium"/>
      <top/>
      <bottom style="thick">
        <color rgb="FF7A9586"/>
      </bottom>
    </border>
    <border>
      <left/>
      <right/>
      <top style="thin">
        <color rgb="FF009E77"/>
      </top>
      <bottom style="thin">
        <color rgb="FF7A9586"/>
      </bottom>
    </border>
    <border>
      <left/>
      <right style="thin">
        <color rgb="FF7A9586"/>
      </right>
      <top style="thin">
        <color rgb="FF009E77"/>
      </top>
      <bottom style="thin">
        <color rgb="FF7A9586"/>
      </bottom>
    </border>
    <border>
      <left style="thin">
        <color rgb="FF7A9586"/>
      </left>
      <right/>
      <top style="thin">
        <color rgb="FF7A9586"/>
      </top>
      <bottom style="thick">
        <color rgb="FF7A9586"/>
      </bottom>
    </border>
    <border>
      <left/>
      <right style="thin">
        <color rgb="FF7A9586"/>
      </right>
      <top style="thin">
        <color rgb="FF7A9586"/>
      </top>
      <bottom style="thick">
        <color rgb="FF7A9586"/>
      </bottom>
    </border>
    <border>
      <left style="thin">
        <color rgb="FF7A9586"/>
      </left>
      <right style="thin">
        <color rgb="FF7A9586"/>
      </right>
      <top style="thin">
        <color rgb="FF7A9586"/>
      </top>
      <bottom/>
    </border>
    <border>
      <left style="thin">
        <color rgb="FF7A9586"/>
      </left>
      <right style="thin">
        <color rgb="FF7A9586"/>
      </right>
      <top/>
      <bottom style="thin"/>
    </border>
    <border>
      <left style="thin">
        <color rgb="FF7A9586"/>
      </left>
      <right/>
      <top style="thin">
        <color rgb="FF7A9586"/>
      </top>
      <bottom/>
    </border>
    <border>
      <left/>
      <right style="thin">
        <color rgb="FF7A9586"/>
      </right>
      <top style="thin">
        <color rgb="FF7A9586"/>
      </top>
      <bottom/>
    </border>
    <border>
      <left style="thin">
        <color rgb="FF7A9586"/>
      </left>
      <right/>
      <top/>
      <bottom style="thick">
        <color rgb="FF7A9586"/>
      </bottom>
    </border>
    <border>
      <left/>
      <right style="thin">
        <color rgb="FF7A9586"/>
      </right>
      <top/>
      <bottom style="thick">
        <color rgb="FF7A9586"/>
      </botto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44" fontId="0" fillId="0" borderId="0" applyFont="0" applyFill="0" applyBorder="0" applyAlignment="0" applyProtection="0"/>
    <xf numFmtId="43" fontId="0" fillId="0" borderId="0" applyFont="0" applyFill="0" applyBorder="0" applyAlignment="0" applyProtection="0"/>
    <xf numFmtId="0" fontId="0" fillId="0" borderId="0">
      <alignment/>
      <protection/>
    </xf>
    <xf numFmtId="44"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1" fillId="0" borderId="0" applyFont="0" applyFill="0" applyBorder="0" applyAlignment="0" applyProtection="0"/>
    <xf numFmtId="0" fontId="7" fillId="0" borderId="0">
      <alignment/>
      <protection/>
    </xf>
    <xf numFmtId="0" fontId="9" fillId="2" borderId="1" applyBorder="0">
      <alignment/>
      <protection hidden="1"/>
    </xf>
    <xf numFmtId="0" fontId="8" fillId="0" borderId="0" applyBorder="0">
      <alignment horizontal="left"/>
      <protection hidden="1"/>
    </xf>
    <xf numFmtId="0" fontId="1" fillId="0" borderId="0">
      <alignment/>
      <protection/>
    </xf>
    <xf numFmtId="0" fontId="10" fillId="3" borderId="2" applyNumberFormat="0">
      <alignment horizontal="center" vertical="center" shrinkToFit="1"/>
      <protection locked="0"/>
    </xf>
    <xf numFmtId="0" fontId="11" fillId="0" borderId="0">
      <alignment horizontal="left" vertical="center"/>
      <protection/>
    </xf>
    <xf numFmtId="0" fontId="1" fillId="0" borderId="0">
      <alignment/>
      <protection/>
    </xf>
    <xf numFmtId="0" fontId="12" fillId="0" borderId="0" applyNumberFormat="0">
      <alignment/>
      <protection/>
    </xf>
    <xf numFmtId="0" fontId="13" fillId="4" borderId="3">
      <alignment horizontal="center" vertical="center"/>
      <protection hidden="1"/>
    </xf>
  </cellStyleXfs>
  <cellXfs count="123">
    <xf numFmtId="0" fontId="0" fillId="0" borderId="0" xfId="0"/>
    <xf numFmtId="0" fontId="0" fillId="0" borderId="0" xfId="0" applyAlignment="1">
      <alignment wrapText="1"/>
    </xf>
    <xf numFmtId="0" fontId="0" fillId="0" borderId="0" xfId="0" applyAlignment="1">
      <alignment horizontal="center" wrapText="1"/>
    </xf>
    <xf numFmtId="43" fontId="0" fillId="0" borderId="0" xfId="18" applyFont="1" applyAlignment="1">
      <alignment horizontal="center" wrapText="1"/>
    </xf>
    <xf numFmtId="0" fontId="2" fillId="0" borderId="0" xfId="0" applyFont="1" applyAlignment="1">
      <alignment vertical="center" wrapText="1"/>
    </xf>
    <xf numFmtId="0" fontId="2" fillId="0" borderId="0" xfId="0" applyFont="1" applyAlignment="1">
      <alignment wrapText="1"/>
    </xf>
    <xf numFmtId="0" fontId="2" fillId="0" borderId="0" xfId="0" applyFont="1" applyAlignment="1">
      <alignment horizontal="left" vertical="center" wrapText="1"/>
    </xf>
    <xf numFmtId="0" fontId="4" fillId="0" borderId="0" xfId="0" applyFont="1" applyAlignment="1">
      <alignment wrapText="1"/>
    </xf>
    <xf numFmtId="0" fontId="3" fillId="0" borderId="0" xfId="0" applyFont="1" applyAlignment="1">
      <alignment wrapText="1"/>
    </xf>
    <xf numFmtId="164" fontId="4" fillId="0" borderId="0" xfId="0" applyNumberFormat="1" applyFont="1" applyAlignment="1">
      <alignment wrapText="1"/>
    </xf>
    <xf numFmtId="164" fontId="2" fillId="0" borderId="0" xfId="0" applyNumberFormat="1" applyFont="1" applyAlignment="1">
      <alignment wrapText="1"/>
    </xf>
    <xf numFmtId="164" fontId="2" fillId="0" borderId="0" xfId="0" applyNumberFormat="1" applyFont="1" applyAlignment="1">
      <alignment horizontal="left" vertical="center" wrapText="1"/>
    </xf>
    <xf numFmtId="164" fontId="0" fillId="0" borderId="0" xfId="0" applyNumberFormat="1" applyAlignment="1">
      <alignment wrapText="1"/>
    </xf>
    <xf numFmtId="164" fontId="6" fillId="0" borderId="0" xfId="0" applyNumberFormat="1" applyFont="1" applyAlignment="1">
      <alignment horizontal="right"/>
    </xf>
    <xf numFmtId="0" fontId="14" fillId="4" borderId="4" xfId="37" applyFont="1" applyBorder="1" applyAlignment="1" applyProtection="1">
      <alignment horizontal="center" vertical="center" wrapText="1"/>
      <protection hidden="1"/>
    </xf>
    <xf numFmtId="0" fontId="14" fillId="4" borderId="5" xfId="37" applyFont="1" applyBorder="1" applyAlignment="1" applyProtection="1">
      <alignment horizontal="center" vertical="center" wrapText="1"/>
      <protection hidden="1"/>
    </xf>
    <xf numFmtId="0" fontId="9" fillId="2" borderId="6" xfId="30" applyBorder="1" applyAlignment="1" applyProtection="1">
      <alignment vertical="center" wrapText="1"/>
      <protection hidden="1"/>
    </xf>
    <xf numFmtId="164" fontId="15" fillId="0" borderId="0" xfId="16" applyNumberFormat="1" applyFont="1" applyFill="1" applyBorder="1" applyAlignment="1">
      <alignment horizontal="center" vertical="center" shrinkToFit="1"/>
    </xf>
    <xf numFmtId="3" fontId="18" fillId="4" borderId="7" xfId="0" applyNumberFormat="1" applyFont="1" applyFill="1" applyBorder="1" applyAlignment="1">
      <alignment horizontal="center" vertical="center" wrapText="1"/>
    </xf>
    <xf numFmtId="164" fontId="20" fillId="4" borderId="3" xfId="16" applyNumberFormat="1" applyFont="1" applyFill="1" applyBorder="1" applyAlignment="1">
      <alignment horizontal="center" vertical="center" shrinkToFit="1"/>
    </xf>
    <xf numFmtId="164" fontId="20" fillId="4" borderId="3" xfId="0" applyNumberFormat="1" applyFont="1" applyFill="1" applyBorder="1" applyAlignment="1">
      <alignment horizontal="center" vertical="center" shrinkToFit="1"/>
    </xf>
    <xf numFmtId="168" fontId="20" fillId="4" borderId="3" xfId="0" applyNumberFormat="1" applyFont="1" applyFill="1" applyBorder="1" applyAlignment="1">
      <alignment horizontal="center" vertical="center" shrinkToFit="1"/>
    </xf>
    <xf numFmtId="3" fontId="20" fillId="4" borderId="3" xfId="16" applyNumberFormat="1" applyFont="1" applyFill="1" applyBorder="1" applyAlignment="1">
      <alignment horizontal="center" vertical="center" wrapText="1"/>
    </xf>
    <xf numFmtId="3" fontId="20" fillId="4" borderId="3" xfId="0" applyNumberFormat="1" applyFont="1" applyFill="1" applyBorder="1" applyAlignment="1">
      <alignment horizontal="center" vertical="center" wrapText="1"/>
    </xf>
    <xf numFmtId="166" fontId="20" fillId="0" borderId="8" xfId="0" applyNumberFormat="1" applyFont="1" applyBorder="1" applyAlignment="1" applyProtection="1">
      <alignment horizontal="left" vertical="center" wrapText="1" indent="1"/>
      <protection locked="0"/>
    </xf>
    <xf numFmtId="166" fontId="20" fillId="0" borderId="3" xfId="0" applyNumberFormat="1" applyFont="1" applyBorder="1" applyAlignment="1" applyProtection="1">
      <alignment horizontal="center" vertical="center" wrapText="1"/>
      <protection locked="0"/>
    </xf>
    <xf numFmtId="164" fontId="20" fillId="0" borderId="3" xfId="16" applyNumberFormat="1" applyFont="1" applyFill="1" applyBorder="1" applyAlignment="1" applyProtection="1">
      <alignment horizontal="center" vertical="center" shrinkToFit="1"/>
      <protection locked="0"/>
    </xf>
    <xf numFmtId="3" fontId="20" fillId="0" borderId="3" xfId="18" applyNumberFormat="1" applyFont="1" applyFill="1" applyBorder="1" applyAlignment="1" applyProtection="1">
      <alignment horizontal="center" vertical="center" shrinkToFit="1"/>
      <protection locked="0"/>
    </xf>
    <xf numFmtId="3" fontId="20" fillId="0" borderId="3" xfId="18" applyNumberFormat="1" applyFont="1" applyBorder="1" applyAlignment="1" applyProtection="1">
      <alignment horizontal="center" vertical="center" shrinkToFit="1"/>
      <protection locked="0"/>
    </xf>
    <xf numFmtId="164" fontId="20" fillId="0" borderId="3" xfId="0" applyNumberFormat="1" applyFont="1" applyBorder="1" applyAlignment="1" applyProtection="1">
      <alignment horizontal="center" vertical="center" wrapText="1"/>
      <protection locked="0"/>
    </xf>
    <xf numFmtId="0" fontId="18" fillId="0" borderId="9" xfId="0" applyFont="1" applyBorder="1" applyAlignment="1" applyProtection="1">
      <alignment horizontal="right" vertical="center" wrapText="1" indent="1"/>
      <protection locked="0"/>
    </xf>
    <xf numFmtId="0" fontId="18" fillId="0" borderId="10"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164" fontId="18" fillId="0" borderId="7" xfId="0" applyNumberFormat="1" applyFont="1" applyBorder="1" applyAlignment="1" applyProtection="1">
      <alignment horizontal="center" vertical="center" shrinkToFit="1"/>
      <protection locked="0"/>
    </xf>
    <xf numFmtId="3" fontId="18" fillId="0" borderId="7" xfId="0" applyNumberFormat="1" applyFont="1" applyBorder="1" applyAlignment="1" applyProtection="1">
      <alignment horizontal="center" vertical="center" shrinkToFit="1"/>
      <protection locked="0"/>
    </xf>
    <xf numFmtId="164" fontId="18" fillId="4" borderId="7" xfId="0" applyNumberFormat="1" applyFont="1" applyFill="1" applyBorder="1" applyAlignment="1" applyProtection="1">
      <alignment horizontal="center" vertical="center" shrinkToFit="1"/>
      <protection locked="0"/>
    </xf>
    <xf numFmtId="168" fontId="20" fillId="4" borderId="7" xfId="0" applyNumberFormat="1" applyFont="1" applyFill="1" applyBorder="1" applyAlignment="1" applyProtection="1">
      <alignment horizontal="center" vertical="center" shrinkToFit="1"/>
      <protection locked="0"/>
    </xf>
    <xf numFmtId="0" fontId="0" fillId="0" borderId="0" xfId="0" applyFont="1"/>
    <xf numFmtId="0" fontId="0" fillId="0" borderId="11" xfId="0" applyBorder="1"/>
    <xf numFmtId="0" fontId="0" fillId="0" borderId="12" xfId="0" applyBorder="1"/>
    <xf numFmtId="0" fontId="0" fillId="0" borderId="13" xfId="0" applyBorder="1"/>
    <xf numFmtId="0" fontId="0" fillId="0" borderId="13" xfId="0" applyFont="1" applyBorder="1"/>
    <xf numFmtId="167" fontId="0" fillId="0" borderId="14" xfId="0" applyNumberFormat="1" applyFont="1" applyBorder="1" applyAlignment="1">
      <alignment horizontal="right"/>
    </xf>
    <xf numFmtId="0" fontId="0" fillId="0" borderId="15" xfId="0" applyFont="1" applyBorder="1"/>
    <xf numFmtId="0" fontId="0" fillId="0" borderId="16" xfId="0" applyBorder="1"/>
    <xf numFmtId="0" fontId="0" fillId="0" borderId="17" xfId="0" applyBorder="1"/>
    <xf numFmtId="0" fontId="0" fillId="0" borderId="18" xfId="0" applyBorder="1" applyAlignment="1">
      <alignment horizontal="center"/>
    </xf>
    <xf numFmtId="0" fontId="0" fillId="0" borderId="18" xfId="0" applyBorder="1"/>
    <xf numFmtId="0" fontId="0" fillId="0" borderId="19" xfId="0" applyFont="1" applyBorder="1"/>
    <xf numFmtId="0" fontId="0" fillId="0" borderId="20" xfId="0" applyFont="1" applyBorder="1"/>
    <xf numFmtId="0" fontId="0" fillId="0" borderId="21" xfId="0" applyFont="1" applyBorder="1"/>
    <xf numFmtId="0" fontId="0" fillId="0" borderId="22" xfId="0" applyBorder="1"/>
    <xf numFmtId="0" fontId="0" fillId="0" borderId="23" xfId="0" applyFont="1" applyBorder="1"/>
    <xf numFmtId="0" fontId="0" fillId="0" borderId="14" xfId="0" applyBorder="1"/>
    <xf numFmtId="0" fontId="0" fillId="0" borderId="24" xfId="0" applyBorder="1"/>
    <xf numFmtId="0" fontId="0" fillId="0" borderId="25" xfId="0" applyBorder="1"/>
    <xf numFmtId="0" fontId="0" fillId="0" borderId="26" xfId="0" applyBorder="1"/>
    <xf numFmtId="0" fontId="0" fillId="0" borderId="27" xfId="0" applyBorder="1"/>
    <xf numFmtId="169" fontId="0" fillId="0" borderId="25" xfId="0" applyNumberFormat="1" applyFont="1" applyBorder="1" applyAlignment="1">
      <alignment horizontal="right"/>
    </xf>
    <xf numFmtId="167" fontId="0" fillId="5" borderId="28" xfId="0" applyNumberFormat="1" applyFill="1" applyBorder="1"/>
    <xf numFmtId="167" fontId="0" fillId="5" borderId="25" xfId="0" applyNumberFormat="1" applyFill="1" applyBorder="1"/>
    <xf numFmtId="169" fontId="0" fillId="5" borderId="28" xfId="0" applyNumberFormat="1" applyFill="1" applyBorder="1"/>
    <xf numFmtId="171" fontId="0" fillId="5" borderId="29" xfId="0" applyNumberFormat="1" applyFill="1" applyBorder="1" applyAlignment="1">
      <alignment horizontal="right"/>
    </xf>
    <xf numFmtId="171" fontId="0" fillId="5" borderId="30" xfId="0" applyNumberFormat="1" applyFill="1" applyBorder="1" applyAlignment="1">
      <alignment horizontal="right"/>
    </xf>
    <xf numFmtId="171" fontId="0" fillId="5" borderId="30" xfId="0" applyNumberFormat="1" applyFont="1" applyFill="1" applyBorder="1" applyAlignment="1">
      <alignment horizontal="right"/>
    </xf>
    <xf numFmtId="171" fontId="0" fillId="5" borderId="31" xfId="0" applyNumberFormat="1" applyFont="1" applyFill="1" applyBorder="1" applyAlignment="1">
      <alignment horizontal="right"/>
    </xf>
    <xf numFmtId="0" fontId="14" fillId="0" borderId="32" xfId="0" applyFont="1" applyBorder="1" applyAlignment="1">
      <alignment horizontal="right" vertical="center" wrapText="1"/>
    </xf>
    <xf numFmtId="0" fontId="14" fillId="0" borderId="0" xfId="0" applyFont="1" applyAlignment="1">
      <alignment horizontal="right" vertical="center" wrapText="1"/>
    </xf>
    <xf numFmtId="0" fontId="0" fillId="0" borderId="0" xfId="0" applyAlignment="1">
      <alignment vertical="center" wrapText="1"/>
    </xf>
    <xf numFmtId="0" fontId="14" fillId="0" borderId="0" xfId="0" applyFont="1" applyAlignment="1">
      <alignment horizontal="right" vertical="center"/>
    </xf>
    <xf numFmtId="14" fontId="19" fillId="3" borderId="2" xfId="33" applyNumberFormat="1" applyFont="1" applyAlignment="1" applyProtection="1">
      <alignment horizontal="center" vertical="center" shrinkToFit="1"/>
      <protection locked="0"/>
    </xf>
    <xf numFmtId="164" fontId="0" fillId="0" borderId="0" xfId="0" applyNumberFormat="1" applyAlignment="1">
      <alignment vertical="center" wrapText="1"/>
    </xf>
    <xf numFmtId="165" fontId="19" fillId="3" borderId="2" xfId="16" applyNumberFormat="1" applyFont="1" applyFill="1" applyBorder="1" applyAlignment="1" applyProtection="1">
      <alignment horizontal="center" vertical="center"/>
      <protection locked="0"/>
    </xf>
    <xf numFmtId="0" fontId="17" fillId="0" borderId="0" xfId="0" applyFont="1" applyAlignment="1">
      <alignment horizontal="left" vertical="center"/>
    </xf>
    <xf numFmtId="3" fontId="19" fillId="3" borderId="2" xfId="16" applyNumberFormat="1" applyFont="1" applyFill="1" applyBorder="1" applyAlignment="1" applyProtection="1">
      <alignment horizontal="center" vertical="center"/>
      <protection locked="0"/>
    </xf>
    <xf numFmtId="0" fontId="26" fillId="2" borderId="33" xfId="30" applyFont="1" applyBorder="1" applyAlignment="1" applyProtection="1">
      <alignment vertical="center" wrapText="1"/>
      <protection hidden="1"/>
    </xf>
    <xf numFmtId="0" fontId="27" fillId="4" borderId="4" xfId="37" applyFont="1" applyBorder="1" applyAlignment="1" applyProtection="1">
      <alignment horizontal="center" vertical="center" wrapText="1"/>
      <protection hidden="1"/>
    </xf>
    <xf numFmtId="0" fontId="27" fillId="4" borderId="34" xfId="37" applyFont="1" applyBorder="1" applyAlignment="1" applyProtection="1">
      <alignment horizontal="center" vertical="center" wrapText="1"/>
      <protection hidden="1"/>
    </xf>
    <xf numFmtId="170" fontId="20" fillId="0" borderId="3" xfId="0" applyNumberFormat="1" applyFont="1" applyBorder="1" applyAlignment="1" applyProtection="1">
      <alignment horizontal="center" vertical="center" wrapText="1"/>
      <protection locked="0"/>
    </xf>
    <xf numFmtId="170" fontId="18" fillId="0" borderId="7" xfId="0" applyNumberFormat="1" applyFont="1" applyBorder="1" applyAlignment="1" applyProtection="1">
      <alignment horizontal="center" vertical="center" wrapText="1"/>
      <protection locked="0"/>
    </xf>
    <xf numFmtId="14" fontId="20" fillId="0" borderId="35" xfId="16" applyNumberFormat="1" applyFont="1" applyFill="1" applyBorder="1" applyAlignment="1" applyProtection="1">
      <alignment horizontal="center" vertical="center" wrapText="1"/>
      <protection locked="0"/>
    </xf>
    <xf numFmtId="0" fontId="18" fillId="0" borderId="36" xfId="0" applyFont="1" applyBorder="1" applyAlignment="1" applyProtection="1">
      <alignment horizontal="center" vertical="center" wrapText="1"/>
      <protection locked="0"/>
    </xf>
    <xf numFmtId="0" fontId="27" fillId="4" borderId="5" xfId="37" applyFont="1" applyBorder="1" applyAlignment="1" applyProtection="1">
      <alignment horizontal="center" vertical="center" wrapText="1"/>
      <protection hidden="1"/>
    </xf>
    <xf numFmtId="14" fontId="20" fillId="0" borderId="8" xfId="16" applyNumberFormat="1" applyFont="1" applyFill="1" applyBorder="1" applyAlignment="1" applyProtection="1">
      <alignment horizontal="center" vertical="center" wrapText="1"/>
      <protection locked="0"/>
    </xf>
    <xf numFmtId="0" fontId="9" fillId="2" borderId="37" xfId="30" applyBorder="1" applyAlignment="1" applyProtection="1">
      <alignment vertical="center" wrapText="1"/>
      <protection hidden="1"/>
    </xf>
    <xf numFmtId="0" fontId="14" fillId="4" borderId="38" xfId="37" applyFont="1" applyBorder="1" applyAlignment="1" applyProtection="1">
      <alignment horizontal="center" vertical="center" wrapText="1"/>
      <protection hidden="1"/>
    </xf>
    <xf numFmtId="166" fontId="24" fillId="0" borderId="39" xfId="0" applyNumberFormat="1" applyFont="1" applyBorder="1" applyAlignment="1" applyProtection="1">
      <alignment horizontal="left" vertical="top" wrapText="1"/>
      <protection locked="0"/>
    </xf>
    <xf numFmtId="0" fontId="24" fillId="0" borderId="40" xfId="0" applyFont="1" applyBorder="1" applyAlignment="1" applyProtection="1">
      <alignment horizontal="left" vertical="top" wrapText="1"/>
      <protection locked="0"/>
    </xf>
    <xf numFmtId="0" fontId="0" fillId="0" borderId="41" xfId="0" applyBorder="1" applyAlignment="1">
      <alignment horizontal="center" wrapText="1"/>
    </xf>
    <xf numFmtId="0" fontId="4" fillId="0" borderId="41" xfId="0" applyFont="1" applyBorder="1" applyAlignment="1">
      <alignment wrapText="1"/>
    </xf>
    <xf numFmtId="0" fontId="19" fillId="3" borderId="0" xfId="33" applyNumberFormat="1" applyFont="1" applyBorder="1" applyAlignment="1" applyProtection="1">
      <alignment horizontal="center" vertical="center" shrinkToFit="1"/>
      <protection locked="0"/>
    </xf>
    <xf numFmtId="3" fontId="19" fillId="3" borderId="0" xfId="16" applyNumberFormat="1" applyFont="1" applyFill="1" applyBorder="1" applyAlignment="1" applyProtection="1">
      <alignment horizontal="center" vertical="center"/>
      <protection locked="0"/>
    </xf>
    <xf numFmtId="14" fontId="28" fillId="3" borderId="0" xfId="33" applyNumberFormat="1" applyFont="1" applyBorder="1" applyAlignment="1" applyProtection="1">
      <alignment horizontal="center" vertical="center" shrinkToFit="1"/>
      <protection locked="0"/>
    </xf>
    <xf numFmtId="14" fontId="28" fillId="3" borderId="42" xfId="33" applyNumberFormat="1" applyFont="1" applyBorder="1" applyAlignment="1" applyProtection="1">
      <alignment horizontal="center" vertical="center" shrinkToFit="1"/>
      <protection locked="0"/>
    </xf>
    <xf numFmtId="0" fontId="14" fillId="0" borderId="43" xfId="0" applyFont="1" applyBorder="1" applyAlignment="1">
      <alignment vertical="center" wrapText="1"/>
    </xf>
    <xf numFmtId="170" fontId="24" fillId="0" borderId="3" xfId="0" applyNumberFormat="1" applyFont="1" applyBorder="1" applyAlignment="1" applyProtection="1">
      <alignment horizontal="center" vertical="center" wrapText="1"/>
      <protection locked="0"/>
    </xf>
    <xf numFmtId="0" fontId="17" fillId="0" borderId="32" xfId="0" applyFont="1" applyBorder="1" applyAlignment="1">
      <alignment horizontal="right" vertical="center" wrapText="1"/>
    </xf>
    <xf numFmtId="14" fontId="10" fillId="3" borderId="42" xfId="33" applyNumberFormat="1" applyBorder="1" applyAlignment="1" applyProtection="1">
      <alignment horizontal="center" vertical="center" shrinkToFit="1"/>
      <protection locked="0"/>
    </xf>
    <xf numFmtId="0" fontId="29" fillId="0" borderId="11" xfId="0" applyFont="1" applyBorder="1" applyAlignment="1">
      <alignment horizontal="center" wrapText="1"/>
    </xf>
    <xf numFmtId="0" fontId="29" fillId="0" borderId="12" xfId="0" applyFont="1" applyBorder="1" applyAlignment="1">
      <alignment horizontal="center" wrapText="1"/>
    </xf>
    <xf numFmtId="0" fontId="29" fillId="0" borderId="23" xfId="0" applyFont="1" applyBorder="1" applyAlignment="1">
      <alignment horizontal="center" wrapText="1"/>
    </xf>
    <xf numFmtId="14" fontId="10" fillId="3" borderId="44" xfId="33" applyNumberFormat="1" applyBorder="1" applyAlignment="1" applyProtection="1">
      <alignment horizontal="center" vertical="center" shrinkToFit="1"/>
      <protection locked="0"/>
    </xf>
    <xf numFmtId="14" fontId="10" fillId="3" borderId="45" xfId="33" applyNumberFormat="1" applyBorder="1" applyAlignment="1" applyProtection="1">
      <alignment horizontal="center" vertical="center" shrinkToFit="1"/>
      <protection locked="0"/>
    </xf>
    <xf numFmtId="0" fontId="17" fillId="0" borderId="0" xfId="0" applyFont="1" applyAlignment="1">
      <alignment horizontal="right" vertical="center" wrapText="1"/>
    </xf>
    <xf numFmtId="167" fontId="0" fillId="5" borderId="14" xfId="0" applyNumberFormat="1" applyFont="1" applyFill="1" applyBorder="1" applyAlignment="1">
      <alignment horizontal="center"/>
    </xf>
    <xf numFmtId="169" fontId="0" fillId="5" borderId="14" xfId="0" applyNumberFormat="1" applyFont="1" applyFill="1" applyBorder="1" applyAlignment="1">
      <alignment horizontal="center"/>
    </xf>
    <xf numFmtId="0" fontId="6" fillId="0" borderId="41" xfId="0" applyFont="1" applyBorder="1" applyAlignment="1">
      <alignment horizontal="center" wrapText="1"/>
    </xf>
    <xf numFmtId="170" fontId="25" fillId="6" borderId="46" xfId="0" applyNumberFormat="1" applyFont="1" applyFill="1" applyBorder="1" applyAlignment="1" applyProtection="1">
      <alignment horizontal="center" vertical="center" wrapText="1"/>
      <protection locked="0"/>
    </xf>
    <xf numFmtId="170" fontId="25" fillId="6" borderId="47" xfId="0" applyNumberFormat="1" applyFont="1" applyFill="1" applyBorder="1" applyAlignment="1" applyProtection="1">
      <alignment horizontal="center" vertical="center" wrapText="1"/>
      <protection locked="0"/>
    </xf>
    <xf numFmtId="0" fontId="16" fillId="0" borderId="41" xfId="0" applyFont="1" applyBorder="1" applyAlignment="1">
      <alignment horizontal="left" wrapText="1"/>
    </xf>
    <xf numFmtId="0" fontId="19" fillId="3" borderId="48" xfId="33" applyNumberFormat="1" applyFont="1" applyBorder="1" applyAlignment="1" applyProtection="1">
      <alignment horizontal="center" vertical="center" shrinkToFit="1"/>
      <protection locked="0"/>
    </xf>
    <xf numFmtId="0" fontId="19" fillId="3" borderId="49" xfId="33" applyNumberFormat="1" applyFont="1" applyBorder="1" applyAlignment="1" applyProtection="1">
      <alignment horizontal="center" vertical="center" shrinkToFit="1"/>
      <protection locked="0"/>
    </xf>
    <xf numFmtId="0" fontId="19" fillId="3" borderId="36" xfId="33" applyNumberFormat="1" applyFont="1" applyBorder="1" applyAlignment="1" applyProtection="1">
      <alignment horizontal="center" vertical="center" shrinkToFit="1"/>
      <protection locked="0"/>
    </xf>
    <xf numFmtId="0" fontId="19" fillId="3" borderId="10" xfId="33" applyNumberFormat="1" applyFont="1" applyBorder="1" applyAlignment="1" applyProtection="1">
      <alignment horizontal="center" vertical="center" shrinkToFit="1"/>
      <protection locked="0"/>
    </xf>
    <xf numFmtId="14" fontId="28" fillId="3" borderId="50" xfId="33" applyNumberFormat="1" applyFont="1" applyBorder="1" applyAlignment="1" applyProtection="1">
      <alignment horizontal="center" vertical="center" shrinkToFit="1"/>
      <protection locked="0"/>
    </xf>
    <xf numFmtId="14" fontId="28" fillId="3" borderId="51" xfId="33" applyNumberFormat="1" applyFont="1" applyBorder="1" applyAlignment="1" applyProtection="1">
      <alignment horizontal="center" vertical="center" shrinkToFit="1"/>
      <protection locked="0"/>
    </xf>
    <xf numFmtId="0" fontId="14" fillId="0" borderId="32" xfId="0" applyFont="1" applyBorder="1" applyAlignment="1">
      <alignment horizontal="right" vertical="center" wrapText="1"/>
    </xf>
    <xf numFmtId="0" fontId="16" fillId="0" borderId="52"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cellXfs>
  <cellStyles count="24">
    <cellStyle name="Normal" xfId="0"/>
    <cellStyle name="Percent" xfId="15"/>
    <cellStyle name="Currency" xfId="16"/>
    <cellStyle name="Currency [0]" xfId="17"/>
    <cellStyle name="Comma" xfId="18"/>
    <cellStyle name="Comma [0]" xfId="19"/>
    <cellStyle name="標準_CMP 2008 Q1 Roadmap_r3-1_" xfId="20"/>
    <cellStyle name="Normal 2" xfId="21"/>
    <cellStyle name="Currency 2" xfId="22"/>
    <cellStyle name="Comma 2" xfId="23"/>
    <cellStyle name="Normal 2 2" xfId="24"/>
    <cellStyle name="Currency 2 2" xfId="25"/>
    <cellStyle name="Comma 2 2" xfId="26"/>
    <cellStyle name="Normal 3" xfId="27"/>
    <cellStyle name="Comma 3" xfId="28"/>
    <cellStyle name="Normal 4" xfId="29"/>
    <cellStyle name="InputTableHeader" xfId="30"/>
    <cellStyle name="PUD H4" xfId="31"/>
    <cellStyle name="Normal 5" xfId="32"/>
    <cellStyle name="InputField" xfId="33"/>
    <cellStyle name="PUD H3" xfId="34"/>
    <cellStyle name="Normal 7" xfId="35"/>
    <cellStyle name="PUD H1" xfId="36"/>
    <cellStyle name="BannerStyle" xfId="37"/>
  </cellStyles>
  <dxfs count="77">
    <dxf>
      <font>
        <color rgb="FF9C0006"/>
      </font>
      <fill>
        <patternFill>
          <bgColor rgb="FFFFC7CE"/>
        </patternFill>
      </fill>
      <border/>
    </dxf>
    <dxf>
      <font>
        <color rgb="FF9C0006"/>
      </font>
      <fill>
        <patternFill>
          <bgColor rgb="FFFFC7CE"/>
        </patternFill>
      </fill>
      <border/>
    </dxf>
    <dxf>
      <font>
        <b/>
        <i val="0"/>
        <u val="none"/>
        <strike val="0"/>
        <sz val="14"/>
        <name val="Lato"/>
        <color rgb="FF406C57"/>
        <condense val="0"/>
        <extend val="0"/>
      </font>
      <alignment horizontal="center" vertical="center" textRotation="0" wrapText="1" shrinkToFit="1" readingOrder="0"/>
      <border>
        <left style="thin">
          <color rgb="FF7A9586"/>
        </left>
        <right/>
        <top style="thick">
          <color rgb="FF7A9586"/>
        </top>
        <bottom style="thick">
          <color rgb="FF7A9586"/>
        </bottom>
      </border>
      <protection hidden="1" locked="0"/>
    </dxf>
    <dxf>
      <font>
        <b/>
        <i val="0"/>
        <u val="none"/>
        <strike val="0"/>
        <sz val="12"/>
        <name val="Lato"/>
        <color rgb="FF406C57"/>
        <condense val="0"/>
        <extend val="0"/>
      </font>
      <numFmt numFmtId="177" formatCode="m/d/yyyy"/>
      <fill>
        <patternFill patternType="none"/>
      </fill>
      <alignment horizontal="center" vertical="center" textRotation="0" wrapText="1" shrinkToFit="1" readingOrder="0"/>
      <border>
        <left/>
        <right/>
        <top style="thin">
          <color rgb="FF7A9586"/>
        </top>
        <bottom style="thin">
          <color rgb="FF7A9586"/>
        </bottom>
      </border>
      <protection hidden="1" locked="0"/>
    </dxf>
    <dxf>
      <font>
        <b/>
        <i val="0"/>
        <u val="none"/>
        <strike val="0"/>
        <sz val="14"/>
        <name val="Lato"/>
        <color rgb="FF406C57"/>
        <condense val="0"/>
        <extend val="0"/>
      </font>
      <numFmt numFmtId="170" formatCode="#,##0;[Red]\-#,##0"/>
      <alignment horizontal="center" vertical="center" textRotation="0" wrapText="1" shrinkToFit="1" readingOrder="0"/>
      <border>
        <left style="thin">
          <color rgb="FF7A9586"/>
        </left>
        <right style="thin">
          <color rgb="FF7A9586"/>
        </right>
        <top style="thick">
          <color rgb="FF7A9586"/>
        </top>
        <bottom style="thick">
          <color rgb="FF7A9586"/>
        </bottom>
      </border>
      <protection hidden="1" locked="0"/>
    </dxf>
    <dxf>
      <font>
        <b/>
        <i val="0"/>
        <u val="none"/>
        <strike val="0"/>
        <sz val="8"/>
        <name val="Lato"/>
        <color rgb="FF406C57"/>
        <condense val="0"/>
        <extend val="0"/>
      </font>
      <numFmt numFmtId="170" formatCode="#,##0;[Red]\-#,##0"/>
      <fill>
        <patternFill patternType="solid">
          <bgColor rgb="FFF0F2E9"/>
        </patternFill>
      </fill>
      <alignment horizontal="center" vertical="center" textRotation="0" wrapText="1" shrinkToFit="1" readingOrder="0"/>
      <border>
        <left style="thin">
          <color rgb="FF7A9586"/>
        </left>
        <right style="thin">
          <color rgb="FF7A9586"/>
        </right>
        <top style="thin">
          <color rgb="FF7A9586"/>
        </top>
        <bottom style="thin">
          <color rgb="FF7A9586"/>
        </bottom>
        <vertical/>
        <horizontal/>
      </border>
      <protection hidden="1" locked="0"/>
    </dxf>
    <dxf>
      <font>
        <b/>
        <i val="0"/>
        <u val="none"/>
        <strike val="0"/>
        <sz val="14"/>
        <name val="Lato"/>
        <color rgb="FF406C57"/>
        <condense val="0"/>
        <extend val="0"/>
      </font>
      <numFmt numFmtId="178" formatCode="#,##0"/>
      <fill>
        <patternFill patternType="solid">
          <bgColor rgb="FFF0F2E9"/>
        </patternFill>
      </fill>
      <alignment horizontal="center" vertical="center" textRotation="0" wrapText="1" shrinkToFit="1" readingOrder="0"/>
      <border>
        <left style="thin">
          <color rgb="FF7A9586"/>
        </left>
        <right style="thin">
          <color rgb="FF7A9586"/>
        </right>
        <top style="thick">
          <color rgb="FF7A9586"/>
        </top>
        <bottom style="thick">
          <color rgb="FF7A9586"/>
        </bottom>
      </border>
    </dxf>
    <dxf>
      <font>
        <b/>
        <i val="0"/>
        <u val="none"/>
        <strike val="0"/>
        <sz val="12"/>
        <name val="Lato"/>
        <color rgb="FF406C57"/>
        <condense val="0"/>
        <extend val="0"/>
      </font>
      <numFmt numFmtId="178" formatCode="#,##0"/>
      <fill>
        <patternFill patternType="solid">
          <bgColor rgb="FFF0F2E9"/>
        </patternFill>
      </fill>
      <alignment horizontal="center" vertical="center" textRotation="0" wrapText="1" shrinkToFit="1" readingOrder="0"/>
      <border>
        <left style="thin">
          <color rgb="FF7A9586"/>
        </left>
        <right style="thin">
          <color rgb="FF7A9586"/>
        </right>
        <top style="thin">
          <color rgb="FF7A9586"/>
        </top>
        <bottom style="thin">
          <color rgb="FF7A9586"/>
        </bottom>
      </border>
    </dxf>
    <dxf>
      <font>
        <b/>
        <i val="0"/>
        <u val="none"/>
        <strike val="0"/>
        <sz val="14"/>
        <name val="Lato"/>
        <color rgb="FF406C57"/>
        <condense val="0"/>
        <extend val="0"/>
      </font>
      <numFmt numFmtId="170" formatCode="#,##0;[Red]\-#,##0"/>
      <alignment horizontal="center" vertical="center" textRotation="0" wrapText="1" shrinkToFit="1" readingOrder="0"/>
      <border>
        <left style="thin">
          <color rgb="FF7A9586"/>
        </left>
        <right style="thin">
          <color rgb="FF7A9586"/>
        </right>
        <top style="thick">
          <color rgb="FF7A9586"/>
        </top>
        <bottom style="thick">
          <color rgb="FF7A9586"/>
        </bottom>
      </border>
      <protection hidden="1" locked="0"/>
    </dxf>
    <dxf>
      <font>
        <b/>
        <i val="0"/>
        <u val="none"/>
        <strike val="0"/>
        <sz val="12"/>
        <name val="Lato"/>
        <color rgb="FF406C57"/>
        <condense val="0"/>
        <extend val="0"/>
      </font>
      <numFmt numFmtId="170" formatCode="#,##0;[Red]\-#,##0"/>
      <fill>
        <patternFill patternType="none"/>
      </fill>
      <alignment horizontal="center" vertical="center" textRotation="0" wrapText="1" shrinkToFit="1" readingOrder="0"/>
      <border>
        <left style="thin">
          <color rgb="FF7A9586"/>
        </left>
        <right/>
        <top style="thin">
          <color rgb="FF7A9586"/>
        </top>
        <bottom style="thin">
          <color rgb="FF7A9586"/>
        </bottom>
      </border>
      <protection hidden="1" locked="0"/>
    </dxf>
    <dxf>
      <font>
        <b/>
        <i val="0"/>
        <u val="none"/>
        <strike val="0"/>
        <sz val="14"/>
        <name val="Lato"/>
        <color rgb="FF406C57"/>
        <condense val="0"/>
        <extend val="0"/>
      </font>
      <alignment horizontal="center" vertical="center" textRotation="0" wrapText="1" shrinkToFit="1" readingOrder="0"/>
      <border>
        <left/>
        <right style="thin">
          <color rgb="FF7A9586"/>
        </right>
        <top style="thick">
          <color rgb="FF7A9586"/>
        </top>
        <bottom style="thick">
          <color rgb="FF7A9586"/>
        </bottom>
      </border>
      <protection hidden="1" locked="0"/>
    </dxf>
    <dxf>
      <font>
        <b/>
        <i val="0"/>
        <u val="none"/>
        <strike val="0"/>
        <sz val="12"/>
        <name val="Lato"/>
        <color rgb="FF406C57"/>
        <condense val="0"/>
        <extend val="0"/>
      </font>
      <numFmt numFmtId="177" formatCode="m/d/yyyy"/>
      <fill>
        <patternFill patternType="none"/>
      </fill>
      <alignment horizontal="center" vertical="center" textRotation="0" wrapText="1" shrinkToFit="1" readingOrder="0"/>
      <border>
        <left style="thin">
          <color theme="1"/>
        </left>
        <right style="thin">
          <color rgb="FF7A9586"/>
        </right>
        <top style="thin">
          <color rgb="FF7A9586"/>
        </top>
        <bottom style="thin">
          <color rgb="FF7A9586"/>
        </bottom>
      </border>
      <protection hidden="1" locked="0"/>
    </dxf>
    <dxf>
      <font>
        <b/>
        <i val="0"/>
        <u val="none"/>
        <strike val="0"/>
        <sz val="8"/>
        <name val="Lato"/>
        <color rgb="FF406C57"/>
        <condense val="0"/>
        <extend val="0"/>
      </font>
      <alignment horizontal="left" vertical="top" textRotation="0" wrapText="1" shrinkToFit="1" readingOrder="0"/>
      <border>
        <left style="thin">
          <color rgb="FF7A9586"/>
        </left>
        <right style="thin">
          <color theme="1"/>
        </right>
        <top style="thick">
          <color rgb="FF7A9586"/>
        </top>
        <bottom style="thick">
          <color rgb="FF7A9586"/>
        </bottom>
      </border>
      <protection hidden="1" locked="0"/>
    </dxf>
    <dxf>
      <font>
        <i val="0"/>
        <u val="none"/>
        <strike val="0"/>
        <sz val="8"/>
        <name val="Lato"/>
        <color rgb="FF406C57"/>
      </font>
      <alignment horizontal="left" vertical="top" textRotation="0" wrapText="1" shrinkToFit="1" readingOrder="0"/>
      <border>
        <right style="thin">
          <color theme="1"/>
        </right>
        <vertical/>
      </border>
      <protection hidden="1" locked="0"/>
    </dxf>
    <dxf>
      <font>
        <b/>
        <i val="0"/>
        <u val="none"/>
        <strike val="0"/>
        <sz val="14"/>
        <name val="Lato"/>
        <color rgb="FF406C57"/>
        <condense val="0"/>
        <extend val="0"/>
      </font>
      <alignment horizontal="center" vertical="center" textRotation="0" wrapText="1" shrinkToFit="1" readingOrder="0"/>
      <border>
        <left style="thin">
          <color rgb="FF7A9586"/>
        </left>
        <right style="thin">
          <color rgb="FF7A9586"/>
        </right>
        <top style="thick">
          <color rgb="FF7A9586"/>
        </top>
        <bottom style="thick">
          <color rgb="FF7A9586"/>
        </bottom>
      </border>
      <protection hidden="1" locked="0"/>
    </dxf>
    <dxf>
      <font>
        <b/>
        <sz val="12"/>
        <name val="Lato"/>
        <color rgb="FF406C57"/>
      </font>
      <numFmt numFmtId="164" formatCode="&quot;$&quot;#,##0"/>
      <alignment horizontal="center" vertical="center" textRotation="0" wrapText="1" shrinkToFit="1" readingOrder="0"/>
      <border>
        <left style="thin">
          <color rgb="FF7A9586"/>
        </left>
        <right style="thin">
          <color rgb="FF7A9586"/>
        </right>
        <top style="thin">
          <color rgb="FF7A9586"/>
        </top>
        <bottom style="thin">
          <color rgb="FF7A9586"/>
        </bottom>
      </border>
      <protection hidden="1" locked="0"/>
    </dxf>
    <dxf>
      <font>
        <b/>
        <i val="0"/>
        <u val="none"/>
        <strike val="0"/>
        <sz val="14"/>
        <name val="Lato"/>
        <color rgb="FF406C57"/>
        <condense val="0"/>
        <extend val="0"/>
      </font>
      <alignment horizontal="center" vertical="center" textRotation="0" wrapText="1" shrinkToFit="1" readingOrder="0"/>
      <border>
        <left style="thin">
          <color rgb="FF7A9586"/>
        </left>
        <right style="thin">
          <color rgb="FF7A9586"/>
        </right>
        <top style="thick">
          <color rgb="FF7A9586"/>
        </top>
        <bottom style="thick">
          <color rgb="FF7A9586"/>
        </bottom>
      </border>
      <protection hidden="1" locked="0"/>
    </dxf>
    <dxf>
      <alignment horizontal="center" vertical="center" textRotation="0" wrapText="1" shrinkToFit="1" readingOrder="0"/>
      <protection hidden="1" locked="0"/>
    </dxf>
    <dxf>
      <font>
        <b/>
        <i val="0"/>
        <u val="none"/>
        <strike val="0"/>
        <sz val="12"/>
        <name val="Lato"/>
        <color rgb="FF406C57"/>
        <condense val="0"/>
        <extend val="0"/>
      </font>
      <numFmt numFmtId="168" formatCode="#,##0.0"/>
      <fill>
        <patternFill patternType="solid">
          <bgColor rgb="FFF0F2E9"/>
        </patternFill>
      </fill>
      <alignment horizontal="center" vertical="center" textRotation="0" wrapText="1" shrinkToFit="1" readingOrder="0"/>
      <border>
        <left style="thin">
          <color rgb="FF7A9586"/>
        </left>
        <right style="thin">
          <color rgb="FF7A9586"/>
        </right>
        <top style="thick">
          <color rgb="FF7A9586"/>
        </top>
        <bottom style="thick">
          <color rgb="FF7A9586"/>
        </bottom>
      </border>
      <protection hidden="1" locked="0"/>
    </dxf>
    <dxf>
      <numFmt numFmtId="168" formatCode="#,##0.0"/>
      <alignment horizontal="center" vertical="center" textRotation="0" wrapText="1" shrinkToFit="1" readingOrder="0"/>
    </dxf>
    <dxf>
      <font>
        <b/>
        <i val="0"/>
        <u val="none"/>
        <strike val="0"/>
        <sz val="14"/>
        <name val="Lato"/>
        <color rgb="FF406C57"/>
        <condense val="0"/>
        <extend val="0"/>
      </font>
      <numFmt numFmtId="164" formatCode="&quot;$&quot;#,##0"/>
      <fill>
        <patternFill patternType="solid">
          <bgColor rgb="FFF0F2E9"/>
        </patternFill>
      </fill>
      <alignment horizontal="center" vertical="center" textRotation="0" wrapText="1" shrinkToFit="1" readingOrder="0"/>
      <border>
        <left style="thin">
          <color rgb="FF7A9586"/>
        </left>
        <right style="thin">
          <color rgb="FF7A9586"/>
        </right>
        <top style="thick">
          <color rgb="FF7A9586"/>
        </top>
        <bottom style="thick">
          <color rgb="FF7A9586"/>
        </bottom>
      </border>
      <protection hidden="1" locked="0"/>
    </dxf>
    <dxf>
      <numFmt numFmtId="164" formatCode="&quot;$&quot;#,##0"/>
      <alignment horizontal="center" vertical="center" textRotation="0" wrapText="1" shrinkToFit="1" readingOrder="0"/>
    </dxf>
    <dxf>
      <font>
        <b/>
        <i val="0"/>
        <u val="none"/>
        <strike val="0"/>
        <sz val="14"/>
        <name val="Lato"/>
        <color rgb="FF406C57"/>
        <condense val="0"/>
        <extend val="0"/>
      </font>
      <numFmt numFmtId="164" formatCode="&quot;$&quot;#,##0"/>
      <fill>
        <patternFill patternType="solid">
          <bgColor rgb="FFF0F2E9"/>
        </patternFill>
      </fill>
      <alignment horizontal="center" vertical="center" textRotation="0" wrapText="1" shrinkToFit="1" readingOrder="0"/>
      <border>
        <left style="thin">
          <color rgb="FF7A9586"/>
        </left>
        <right style="thin">
          <color rgb="FF7A9586"/>
        </right>
        <top style="thick">
          <color rgb="FF7A9586"/>
        </top>
        <bottom style="thick">
          <color rgb="FF7A9586"/>
        </bottom>
      </border>
      <protection hidden="1" locked="0"/>
    </dxf>
    <dxf>
      <numFmt numFmtId="164" formatCode="&quot;$&quot;#,##0"/>
      <alignment horizontal="center" vertical="center" textRotation="0" wrapText="1" shrinkToFit="1" readingOrder="0"/>
    </dxf>
    <dxf>
      <font>
        <b/>
        <i val="0"/>
        <u val="none"/>
        <strike val="0"/>
        <sz val="14"/>
        <name val="Lato"/>
        <color rgb="FF406C57"/>
        <condense val="0"/>
        <extend val="0"/>
      </font>
      <numFmt numFmtId="164" formatCode="&quot;$&quot;#,##0"/>
      <fill>
        <patternFill patternType="solid">
          <bgColor rgb="FFF0F2E9"/>
        </patternFill>
      </fill>
      <alignment horizontal="center" vertical="center" textRotation="0" wrapText="1" shrinkToFit="1" readingOrder="0"/>
      <border>
        <left style="thin">
          <color rgb="FF7A9586"/>
        </left>
        <right style="thin">
          <color rgb="FF7A9586"/>
        </right>
        <top style="thick">
          <color rgb="FF7A9586"/>
        </top>
        <bottom style="thick">
          <color rgb="FF7A9586"/>
        </bottom>
      </border>
      <protection hidden="1" locked="0"/>
    </dxf>
    <dxf>
      <alignment horizontal="center" vertical="center" textRotation="0" wrapText="1" shrinkToFit="1" readingOrder="0"/>
    </dxf>
    <dxf>
      <font>
        <b/>
        <i val="0"/>
        <u val="none"/>
        <strike val="0"/>
        <sz val="14"/>
        <name val="Lato"/>
        <color rgb="FF406C57"/>
        <condense val="0"/>
        <extend val="0"/>
      </font>
      <numFmt numFmtId="164" formatCode="&quot;$&quot;#,##0"/>
      <fill>
        <patternFill patternType="solid">
          <bgColor rgb="FFF0F2E9"/>
        </patternFill>
      </fill>
      <alignment horizontal="center" vertical="center" textRotation="0" wrapText="1" shrinkToFit="1" readingOrder="0"/>
      <border>
        <left style="thin">
          <color rgb="FF7A9586"/>
        </left>
        <right style="thin">
          <color rgb="FF7A9586"/>
        </right>
        <top style="thick">
          <color rgb="FF7A9586"/>
        </top>
        <bottom style="thick">
          <color rgb="FF7A9586"/>
        </bottom>
      </border>
      <protection hidden="1" locked="0"/>
    </dxf>
    <dxf>
      <font>
        <b/>
        <sz val="12"/>
        <name val="Lato"/>
        <color rgb="FF406C57"/>
      </font>
      <numFmt numFmtId="164" formatCode="&quot;$&quot;#,##0"/>
      <fill>
        <patternFill patternType="solid">
          <bgColor rgb="FFF0F2E9"/>
        </patternFill>
      </fill>
      <alignment horizontal="center" vertical="center" textRotation="0" wrapText="1" shrinkToFit="1" readingOrder="0"/>
      <border>
        <left style="thin">
          <color rgb="FF7A9586"/>
        </left>
        <right style="thin">
          <color rgb="FF7A9586"/>
        </right>
        <top style="thin">
          <color rgb="FF7A9586"/>
        </top>
        <bottom style="thin">
          <color rgb="FF7A9586"/>
        </bottom>
        <vertical/>
        <horizontal/>
      </border>
      <protection hidden="1" locked="0"/>
    </dxf>
    <dxf>
      <font>
        <b/>
        <i val="0"/>
        <u val="none"/>
        <strike val="0"/>
        <sz val="14"/>
        <name val="Lato"/>
        <color rgb="FF406C57"/>
        <condense val="0"/>
        <extend val="0"/>
      </font>
      <numFmt numFmtId="178" formatCode="#,##0"/>
      <alignment horizontal="center" vertical="center" textRotation="0" wrapText="1" shrinkToFit="1" readingOrder="0"/>
      <border>
        <left style="thin">
          <color rgb="FF7A9586"/>
        </left>
        <right style="thin">
          <color rgb="FF7A9586"/>
        </right>
        <top style="thick">
          <color rgb="FF7A9586"/>
        </top>
        <bottom style="thick">
          <color rgb="FF7A9586"/>
        </bottom>
      </border>
      <protection hidden="1" locked="0"/>
    </dxf>
    <dxf>
      <alignment horizontal="center" vertical="center" textRotation="0" wrapText="1" shrinkToFit="1" readingOrder="0"/>
      <protection hidden="1" locked="0"/>
    </dxf>
    <dxf>
      <font>
        <b/>
        <i val="0"/>
        <u val="none"/>
        <strike val="0"/>
        <sz val="14"/>
        <name val="Lato"/>
        <color rgb="FF406C57"/>
        <condense val="0"/>
        <extend val="0"/>
      </font>
      <numFmt numFmtId="164" formatCode="&quot;$&quot;#,##0"/>
      <alignment horizontal="center" vertical="center" textRotation="0" wrapText="1" shrinkToFit="1" readingOrder="0"/>
      <border>
        <left style="thin">
          <color rgb="FF7A9586"/>
        </left>
        <right style="thin">
          <color rgb="FF7A9586"/>
        </right>
        <top style="thick">
          <color rgb="FF7A9586"/>
        </top>
        <bottom style="thick">
          <color rgb="FF7A9586"/>
        </bottom>
      </border>
      <protection hidden="1" locked="0"/>
    </dxf>
    <dxf>
      <alignment horizontal="center" vertical="center" textRotation="0" wrapText="1" shrinkToFit="1" readingOrder="0"/>
      <protection hidden="1" locked="0"/>
    </dxf>
    <dxf>
      <font>
        <b/>
        <i val="0"/>
        <u val="none"/>
        <strike val="0"/>
        <sz val="14"/>
        <name val="Lato"/>
        <color rgb="FF406C57"/>
        <condense val="0"/>
        <extend val="0"/>
      </font>
      <alignment horizontal="center" vertical="center" textRotation="0" wrapText="1" shrinkToFit="1" readingOrder="0"/>
      <border>
        <left style="thin">
          <color rgb="FF7A9586"/>
        </left>
        <right style="thin">
          <color rgb="FF7A9586"/>
        </right>
        <top style="thick">
          <color rgb="FF7A9586"/>
        </top>
        <bottom style="thick">
          <color rgb="FF7A9586"/>
        </bottom>
      </border>
      <protection hidden="1" locked="0"/>
    </dxf>
    <dxf>
      <alignment horizontal="center" vertical="center" textRotation="0" wrapText="1" shrinkToFit="1" readingOrder="0"/>
      <protection hidden="1" locked="0"/>
    </dxf>
    <dxf>
      <font>
        <b/>
        <i val="0"/>
        <u val="none"/>
        <strike val="0"/>
        <sz val="14"/>
        <name val="Lato"/>
        <color rgb="FF406C57"/>
        <condense val="0"/>
        <extend val="0"/>
      </font>
      <alignment horizontal="center" vertical="center" textRotation="0" wrapText="1" shrinkToFit="1" readingOrder="0"/>
      <border>
        <left/>
        <right style="thin">
          <color rgb="FF7A9586"/>
        </right>
        <top style="thick">
          <color rgb="FF7A9586"/>
        </top>
        <bottom style="thick">
          <color rgb="FF7A9586"/>
        </bottom>
      </border>
      <protection hidden="1" locked="0"/>
    </dxf>
    <dxf>
      <alignment horizontal="center" vertical="center" textRotation="0" wrapText="1" shrinkToFit="1" readingOrder="0"/>
      <protection hidden="1" locked="0"/>
    </dxf>
    <dxf>
      <font>
        <b/>
        <i val="0"/>
        <u val="none"/>
        <strike val="0"/>
        <sz val="14"/>
        <name val="Lato"/>
        <color rgb="FF406C57"/>
        <condense val="0"/>
        <extend val="0"/>
      </font>
      <alignment horizontal="right" vertical="center" textRotation="0" wrapText="1" indent="1" shrinkToFit="1" readingOrder="0"/>
      <border>
        <left style="thick">
          <color rgb="FF7A9586"/>
        </left>
        <right style="thin">
          <color rgb="FF7A9586"/>
        </right>
        <top style="thick">
          <color rgb="FF7A9586"/>
        </top>
        <bottom style="thick">
          <color rgb="FF7A9586"/>
        </bottom>
      </border>
      <protection hidden="1" locked="0"/>
    </dxf>
    <dxf>
      <protection hidden="1" locked="0"/>
    </dxf>
    <dxf>
      <border>
        <top style="thick">
          <color rgb="FF7A9586"/>
        </top>
      </border>
    </dxf>
    <dxf>
      <font>
        <b/>
        <i val="0"/>
        <u val="none"/>
        <strike val="0"/>
        <sz val="14"/>
        <name val="Lato"/>
        <color rgb="FF406C57"/>
      </font>
    </dxf>
    <dxf>
      <border>
        <left style="thin">
          <color rgb="FF7A9586"/>
        </left>
        <right style="thin">
          <color rgb="FF7A9586"/>
        </right>
        <top/>
        <bottom style="thin">
          <color rgb="FF7A9586"/>
        </bottom>
      </border>
    </dxf>
    <dxf>
      <font>
        <b/>
        <i val="0"/>
        <u val="none"/>
        <strike val="0"/>
        <sz val="12"/>
        <name val="Lato"/>
        <color rgb="FF406C57"/>
        <condense val="0"/>
        <extend val="0"/>
      </font>
      <fill>
        <patternFill patternType="solid">
          <fgColor rgb="FF000000"/>
          <bgColor rgb="FFCCFFFF"/>
        </patternFill>
      </fill>
      <alignment horizontal="center" vertical="center" textRotation="0" wrapText="1" shrinkToFit="1" readingOrder="0"/>
    </dxf>
    <dxf>
      <border>
        <bottom style="thin">
          <color rgb="FF7A9586"/>
        </bottom>
      </border>
    </dxf>
    <dxf>
      <font>
        <b/>
        <i val="0"/>
        <u val="none"/>
        <strike val="0"/>
        <sz val="12"/>
        <name val="Lato"/>
        <color rgb="FF009E77"/>
        <condense val="0"/>
        <extend val="0"/>
      </font>
      <alignment horizontal="center" vertical="center" textRotation="0" wrapText="1" shrinkToFit="1" readingOrder="0"/>
      <border>
        <left style="thin">
          <color rgb="FF7A9586"/>
        </left>
        <right style="thin">
          <color rgb="FF7A9586"/>
        </right>
        <top/>
        <bottom/>
        <vertical style="thin">
          <color rgb="FF7A9586"/>
        </vertical>
        <horizontal style="thin">
          <color rgb="FF7A9586"/>
        </horizontal>
      </border>
    </dxf>
    <dxf>
      <font>
        <b/>
        <i val="0"/>
        <u val="none"/>
        <strike val="0"/>
        <sz val="14"/>
        <name val="Lato"/>
        <color rgb="FF406C57"/>
        <condense val="0"/>
        <extend val="0"/>
      </font>
      <alignment horizontal="center" vertical="center" textRotation="0" wrapText="1" shrinkToFit="1" readingOrder="0"/>
      <border>
        <left style="thin">
          <color rgb="FF7A9586"/>
        </left>
        <right/>
        <top style="thick">
          <color rgb="FF7A9586"/>
        </top>
        <bottom style="thick">
          <color rgb="FF7A9586"/>
        </bottom>
      </border>
      <protection hidden="1" locked="0"/>
    </dxf>
    <dxf>
      <font>
        <b/>
        <i val="0"/>
        <u val="none"/>
        <strike val="0"/>
        <sz val="12"/>
        <name val="Lato"/>
        <color rgb="FF406C57"/>
        <condense val="0"/>
        <extend val="0"/>
      </font>
      <numFmt numFmtId="177" formatCode="m/d/yyyy"/>
      <fill>
        <patternFill patternType="none"/>
      </fill>
      <alignment horizontal="center" vertical="center" textRotation="0" wrapText="1" shrinkToFit="1" readingOrder="0"/>
      <border>
        <left style="thin">
          <color rgb="FF7A9586"/>
        </left>
        <right/>
        <top style="thin">
          <color rgb="FF7A9586"/>
        </top>
        <bottom style="thin">
          <color rgb="FF7A9586"/>
        </bottom>
      </border>
      <protection hidden="1" locked="0"/>
    </dxf>
    <dxf>
      <font>
        <b/>
        <i val="0"/>
        <u val="none"/>
        <strike val="0"/>
        <sz val="14"/>
        <name val="Lato"/>
        <color rgb="FF406C57"/>
        <condense val="0"/>
        <extend val="0"/>
      </font>
      <numFmt numFmtId="178" formatCode="#,##0"/>
      <fill>
        <patternFill patternType="solid">
          <bgColor rgb="FFF0F2E9"/>
        </patternFill>
      </fill>
      <alignment horizontal="center" vertical="center" textRotation="0" wrapText="1" shrinkToFit="1" readingOrder="0"/>
      <border>
        <left style="thin">
          <color rgb="FF7A9586"/>
        </left>
        <right style="thin">
          <color rgb="FF7A9586"/>
        </right>
        <top style="thick">
          <color rgb="FF7A9586"/>
        </top>
        <bottom style="thick">
          <color rgb="FF7A9586"/>
        </bottom>
      </border>
    </dxf>
    <dxf>
      <font>
        <b/>
        <i val="0"/>
        <u val="none"/>
        <strike val="0"/>
        <sz val="8"/>
        <name val="Lato"/>
        <color rgb="FF406C57"/>
        <condense val="0"/>
        <extend val="0"/>
      </font>
      <numFmt numFmtId="170" formatCode="#,##0;[Red]\-#,##0"/>
      <fill>
        <patternFill patternType="solid">
          <bgColor rgb="FFF0F2E9"/>
        </patternFill>
      </fill>
      <alignment horizontal="center" vertical="center" textRotation="0" wrapText="1" shrinkToFit="1" readingOrder="0"/>
      <border>
        <left style="thin">
          <color rgb="FF7A9586"/>
        </left>
        <right style="thin">
          <color rgb="FF7A9586"/>
        </right>
        <top style="thin">
          <color rgb="FF7A9586"/>
        </top>
        <bottom style="thin">
          <color rgb="FF7A9586"/>
        </bottom>
      </border>
      <protection hidden="1" locked="0"/>
    </dxf>
    <dxf>
      <font>
        <b/>
        <i val="0"/>
        <u val="none"/>
        <strike val="0"/>
        <sz val="14"/>
        <name val="Lato"/>
        <color rgb="FF406C57"/>
        <condense val="0"/>
        <extend val="0"/>
      </font>
      <numFmt numFmtId="178" formatCode="#,##0"/>
      <fill>
        <patternFill patternType="solid">
          <bgColor rgb="FFF0F2E9"/>
        </patternFill>
      </fill>
      <alignment horizontal="center" vertical="center" textRotation="0" wrapText="1" shrinkToFit="1" readingOrder="0"/>
      <border>
        <left style="thin">
          <color rgb="FF7A9586"/>
        </left>
        <right style="thin">
          <color rgb="FF7A9586"/>
        </right>
        <top style="thick">
          <color rgb="FF7A9586"/>
        </top>
        <bottom style="thick">
          <color rgb="FF7A9586"/>
        </bottom>
      </border>
    </dxf>
    <dxf>
      <font>
        <b/>
        <i val="0"/>
        <u val="none"/>
        <strike val="0"/>
        <sz val="12"/>
        <name val="Lato"/>
        <color rgb="FF406C57"/>
        <condense val="0"/>
        <extend val="0"/>
      </font>
      <numFmt numFmtId="178" formatCode="#,##0"/>
      <fill>
        <patternFill patternType="solid">
          <bgColor rgb="FFF0F2E9"/>
        </patternFill>
      </fill>
      <alignment horizontal="center" vertical="center" textRotation="0" wrapText="1" shrinkToFit="1" readingOrder="0"/>
      <border>
        <left style="thin">
          <color rgb="FF7A9586"/>
        </left>
        <right style="thin">
          <color rgb="FF7A9586"/>
        </right>
        <top style="thin">
          <color rgb="FF7A9586"/>
        </top>
        <bottom style="thin">
          <color rgb="FF7A9586"/>
        </bottom>
      </border>
    </dxf>
    <dxf>
      <font>
        <b/>
        <i val="0"/>
        <u val="none"/>
        <strike val="0"/>
        <sz val="14"/>
        <name val="Lato"/>
        <color rgb="FF406C57"/>
        <condense val="0"/>
        <extend val="0"/>
      </font>
      <numFmt numFmtId="170" formatCode="#,##0;[Red]\-#,##0"/>
      <alignment horizontal="center" vertical="center" textRotation="0" wrapText="1" shrinkToFit="1" readingOrder="0"/>
      <border>
        <left style="thin">
          <color rgb="FF7A9586"/>
        </left>
        <right style="thin">
          <color rgb="FF7A9586"/>
        </right>
        <top style="thick">
          <color rgb="FF7A9586"/>
        </top>
        <bottom style="thick">
          <color rgb="FF7A9586"/>
        </bottom>
      </border>
      <protection hidden="1" locked="0"/>
    </dxf>
    <dxf>
      <font>
        <b/>
        <i val="0"/>
        <u val="none"/>
        <strike val="0"/>
        <sz val="12"/>
        <name val="Lato"/>
        <color rgb="FF406C57"/>
        <condense val="0"/>
        <extend val="0"/>
      </font>
      <numFmt numFmtId="170" formatCode="#,##0;[Red]\-#,##0"/>
      <fill>
        <patternFill patternType="none"/>
      </fill>
      <alignment horizontal="center" vertical="center" textRotation="0" wrapText="1" shrinkToFit="1" readingOrder="0"/>
      <border>
        <left style="thin">
          <color rgb="FF7A9586"/>
        </left>
        <right/>
        <top style="thin">
          <color rgb="FF7A9586"/>
        </top>
        <bottom style="thin">
          <color rgb="FF7A9586"/>
        </bottom>
      </border>
      <protection hidden="1" locked="0"/>
    </dxf>
    <dxf>
      <font>
        <b/>
        <i val="0"/>
        <u val="none"/>
        <strike val="0"/>
        <sz val="14"/>
        <name val="Lato"/>
        <color rgb="FF406C57"/>
        <condense val="0"/>
        <extend val="0"/>
      </font>
      <alignment horizontal="center" vertical="center" textRotation="0" wrapText="1" shrinkToFit="1" readingOrder="0"/>
      <border>
        <left/>
        <right style="thin">
          <color rgb="FF7A9586"/>
        </right>
        <top style="thick">
          <color rgb="FF7A9586"/>
        </top>
        <bottom style="thick">
          <color rgb="FF7A9586"/>
        </bottom>
      </border>
      <protection hidden="1" locked="0"/>
    </dxf>
    <dxf>
      <font>
        <b/>
        <i val="0"/>
        <u val="none"/>
        <strike val="0"/>
        <sz val="12"/>
        <name val="Lato"/>
        <color rgb="FF406C57"/>
        <condense val="0"/>
        <extend val="0"/>
      </font>
      <numFmt numFmtId="177" formatCode="m/d/yyyy"/>
      <fill>
        <patternFill patternType="none"/>
      </fill>
      <alignment horizontal="center" vertical="center" textRotation="0" wrapText="1" shrinkToFit="1" readingOrder="0"/>
      <border>
        <left style="thin">
          <color theme="1"/>
        </left>
        <right style="thin">
          <color rgb="FF7A9586"/>
        </right>
        <top style="thin">
          <color rgb="FF7A9586"/>
        </top>
        <bottom style="thin">
          <color rgb="FF7A9586"/>
        </bottom>
      </border>
      <protection hidden="1" locked="0"/>
    </dxf>
    <dxf>
      <font>
        <b/>
        <i val="0"/>
        <u val="none"/>
        <strike val="0"/>
        <sz val="8"/>
        <name val="Lato"/>
        <color rgb="FF406C57"/>
        <condense val="0"/>
        <extend val="0"/>
      </font>
      <alignment horizontal="left" vertical="top" textRotation="0" wrapText="1" shrinkToFit="1" readingOrder="0"/>
      <border>
        <left style="thin">
          <color rgb="FF7A9586"/>
        </left>
        <right style="thin">
          <color theme="1"/>
        </right>
        <top style="thick">
          <color rgb="FF7A9586"/>
        </top>
        <bottom style="thick">
          <color rgb="FF7A9586"/>
        </bottom>
      </border>
      <protection hidden="1" locked="0"/>
    </dxf>
    <dxf>
      <font>
        <i val="0"/>
        <u val="none"/>
        <strike val="0"/>
        <sz val="8"/>
        <name val="Lato"/>
        <color rgb="FF406C57"/>
      </font>
      <alignment horizontal="left" vertical="top" textRotation="0" wrapText="1" shrinkToFit="1" readingOrder="0"/>
      <border>
        <right style="thin">
          <color theme="1"/>
        </right>
        <vertical/>
      </border>
      <protection hidden="1" locked="0"/>
    </dxf>
    <dxf>
      <font>
        <b/>
        <i val="0"/>
        <u val="none"/>
        <strike val="0"/>
        <sz val="14"/>
        <name val="Lato"/>
        <color rgb="FF406C57"/>
        <condense val="0"/>
        <extend val="0"/>
      </font>
      <alignment horizontal="center" vertical="center" textRotation="0" wrapText="1" shrinkToFit="1" readingOrder="0"/>
      <border>
        <left style="thin">
          <color rgb="FF7A9586"/>
        </left>
        <right style="thin">
          <color rgb="FF7A9586"/>
        </right>
        <top style="thick">
          <color rgb="FF7A9586"/>
        </top>
        <bottom style="thick">
          <color rgb="FF7A9586"/>
        </bottom>
      </border>
      <protection hidden="1" locked="0"/>
    </dxf>
    <dxf>
      <font>
        <b/>
        <sz val="12"/>
        <name val="Lato"/>
        <color rgb="FF406C57"/>
      </font>
      <numFmt numFmtId="164" formatCode="&quot;$&quot;#,##0"/>
      <alignment horizontal="center" vertical="center" textRotation="0" wrapText="1" shrinkToFit="1" readingOrder="0"/>
      <border>
        <left style="thin">
          <color rgb="FF7A9586"/>
        </left>
        <right style="thin">
          <color rgb="FF7A9586"/>
        </right>
        <top style="thin">
          <color rgb="FF7A9586"/>
        </top>
        <bottom style="thin">
          <color rgb="FF7A9586"/>
        </bottom>
      </border>
      <protection hidden="1" locked="0"/>
    </dxf>
    <dxf>
      <font>
        <b/>
        <i val="0"/>
        <u val="none"/>
        <strike val="0"/>
        <sz val="14"/>
        <name val="Lato"/>
        <color rgb="FF406C57"/>
        <condense val="0"/>
        <extend val="0"/>
      </font>
      <alignment horizontal="center" vertical="center" textRotation="0" wrapText="1" shrinkToFit="1" readingOrder="0"/>
      <border>
        <left style="thin">
          <color rgb="FF7A9586"/>
        </left>
        <right style="thin">
          <color rgb="FF7A9586"/>
        </right>
        <top style="thick">
          <color rgb="FF7A9586"/>
        </top>
        <bottom style="thick">
          <color rgb="FF7A9586"/>
        </bottom>
      </border>
      <protection hidden="1" locked="0"/>
    </dxf>
    <dxf>
      <alignment horizontal="center" vertical="center" textRotation="0" wrapText="1" shrinkToFit="1" readingOrder="0"/>
      <protection hidden="1" locked="0"/>
    </dxf>
    <dxf>
      <font>
        <b/>
        <i val="0"/>
        <u val="none"/>
        <strike val="0"/>
        <sz val="14"/>
        <name val="Lato"/>
        <color rgb="FF406C57"/>
        <condense val="0"/>
        <extend val="0"/>
      </font>
      <numFmt numFmtId="178" formatCode="#,##0"/>
      <alignment horizontal="center" vertical="center" textRotation="0" wrapText="1" shrinkToFit="1" readingOrder="0"/>
      <border>
        <left style="thin">
          <color rgb="FF7A9586"/>
        </left>
        <right style="thin">
          <color rgb="FF7A9586"/>
        </right>
        <top style="thick">
          <color rgb="FF7A9586"/>
        </top>
        <bottom style="thick">
          <color rgb="FF7A9586"/>
        </bottom>
      </border>
      <protection hidden="1" locked="0"/>
    </dxf>
    <dxf>
      <alignment horizontal="center" vertical="center" textRotation="0" wrapText="1" shrinkToFit="1" readingOrder="0"/>
      <protection hidden="1" locked="0"/>
    </dxf>
    <dxf>
      <font>
        <b/>
        <i val="0"/>
        <u val="none"/>
        <strike val="0"/>
        <sz val="14"/>
        <name val="Lato"/>
        <color rgb="FF406C57"/>
        <condense val="0"/>
        <extend val="0"/>
      </font>
      <numFmt numFmtId="164" formatCode="&quot;$&quot;#,##0"/>
      <alignment horizontal="center" vertical="center" textRotation="0" wrapText="1" shrinkToFit="1" readingOrder="0"/>
      <border>
        <left style="thin">
          <color rgb="FF7A9586"/>
        </left>
        <right style="thin">
          <color rgb="FF7A9586"/>
        </right>
        <top style="thick">
          <color rgb="FF7A9586"/>
        </top>
        <bottom style="thick">
          <color rgb="FF7A9586"/>
        </bottom>
      </border>
      <protection hidden="1" locked="0"/>
    </dxf>
    <dxf>
      <numFmt numFmtId="164" formatCode="&quot;$&quot;#,##0"/>
      <alignment horizontal="center" vertical="center" textRotation="0" wrapText="1" shrinkToFit="1" readingOrder="0"/>
      <protection hidden="1" locked="0"/>
    </dxf>
    <dxf>
      <font>
        <b/>
        <i val="0"/>
        <u val="none"/>
        <strike val="0"/>
        <sz val="14"/>
        <name val="Lato"/>
        <color rgb="FF406C57"/>
        <condense val="0"/>
        <extend val="0"/>
      </font>
      <alignment horizontal="center" vertical="center" textRotation="0" wrapText="1" shrinkToFit="1" readingOrder="0"/>
      <border>
        <left style="thin">
          <color rgb="FF7A9586"/>
        </left>
        <right style="thin">
          <color rgb="FF7A9586"/>
        </right>
        <top style="thick">
          <color rgb="FF7A9586"/>
        </top>
        <bottom style="thick">
          <color rgb="FF7A9586"/>
        </bottom>
      </border>
      <protection hidden="1" locked="0"/>
    </dxf>
    <dxf>
      <alignment horizontal="center" vertical="center" textRotation="0" wrapText="1" shrinkToFit="1" readingOrder="0"/>
      <protection hidden="1" locked="0"/>
    </dxf>
    <dxf>
      <font>
        <b/>
        <i val="0"/>
        <u val="none"/>
        <strike val="0"/>
        <sz val="14"/>
        <name val="Lato"/>
        <color rgb="FF406C57"/>
        <condense val="0"/>
        <extend val="0"/>
      </font>
      <alignment horizontal="center" vertical="center" textRotation="0" wrapText="1" shrinkToFit="1" readingOrder="0"/>
      <border>
        <left/>
        <right style="thin">
          <color rgb="FF7A9586"/>
        </right>
        <top style="thick">
          <color rgb="FF7A9586"/>
        </top>
        <bottom style="thick">
          <color rgb="FF7A9586"/>
        </bottom>
      </border>
      <protection hidden="1" locked="0"/>
    </dxf>
    <dxf>
      <alignment horizontal="center" vertical="center" textRotation="0" wrapText="1" shrinkToFit="1" readingOrder="0"/>
      <protection hidden="1" locked="0"/>
    </dxf>
    <dxf>
      <font>
        <b/>
        <i val="0"/>
        <u val="none"/>
        <strike val="0"/>
        <sz val="14"/>
        <name val="Lato"/>
        <color rgb="FF406C57"/>
        <condense val="0"/>
        <extend val="0"/>
      </font>
      <alignment horizontal="right" vertical="center" textRotation="0" wrapText="1" indent="1" shrinkToFit="1" readingOrder="0"/>
      <border>
        <left style="thick">
          <color rgb="FF7A9586"/>
        </left>
        <right style="thin">
          <color rgb="FF7A9586"/>
        </right>
        <top style="thick">
          <color rgb="FF7A9586"/>
        </top>
        <bottom style="thick">
          <color rgb="FF7A9586"/>
        </bottom>
      </border>
      <protection hidden="1" locked="0"/>
    </dxf>
    <dxf>
      <protection hidden="1" locked="0"/>
    </dxf>
    <dxf>
      <border>
        <top style="thick">
          <color rgb="FF7A9586"/>
        </top>
      </border>
    </dxf>
    <dxf>
      <font>
        <b/>
        <i val="0"/>
        <u val="none"/>
        <strike val="0"/>
        <sz val="14"/>
        <name val="Lato"/>
        <color rgb="FF406C57"/>
      </font>
    </dxf>
    <dxf>
      <border>
        <left style="thin">
          <color rgb="FF7A9586"/>
        </left>
        <right style="thin">
          <color rgb="FF7A9586"/>
        </right>
        <top/>
        <bottom style="thin">
          <color rgb="FF7A9586"/>
        </bottom>
      </border>
    </dxf>
    <dxf>
      <font>
        <b/>
        <i val="0"/>
        <u val="none"/>
        <strike val="0"/>
        <sz val="12"/>
        <name val="Lato"/>
        <color rgb="FF406C57"/>
        <condense val="0"/>
        <extend val="0"/>
      </font>
      <fill>
        <patternFill patternType="solid">
          <fgColor rgb="FF000000"/>
          <bgColor rgb="FFCCFFFF"/>
        </patternFill>
      </fill>
      <alignment horizontal="center" vertical="center" textRotation="0" wrapText="1" shrinkToFit="1" readingOrder="0"/>
    </dxf>
    <dxf>
      <border>
        <bottom style="thin">
          <color rgb="FF7A9586"/>
        </bottom>
      </border>
    </dxf>
    <dxf>
      <font>
        <b/>
        <i val="0"/>
        <u val="none"/>
        <strike val="0"/>
        <sz val="12"/>
        <name val="Lato"/>
        <color rgb="FF009E77"/>
        <condense val="0"/>
        <extend val="0"/>
      </font>
      <alignment horizontal="center" vertical="center" textRotation="0" wrapText="1" shrinkToFit="1" readingOrder="0"/>
      <border>
        <left style="thin">
          <color rgb="FF7A9586"/>
        </left>
        <right style="thin">
          <color rgb="FF7A9586"/>
        </right>
        <top/>
        <bottom/>
        <vertical style="thin">
          <color rgb="FF7A9586"/>
        </vertical>
        <horizontal style="thin">
          <color rgb="FF7A9586"/>
        </horizontal>
      </border>
    </dxf>
    <dxf>
      <border>
        <left style="thick">
          <color rgb="FF7A9586"/>
        </left>
        <right style="thick">
          <color rgb="FF7A9586"/>
        </right>
        <top style="thick">
          <color rgb="FF7A9586"/>
        </top>
        <bottom style="thick">
          <color rgb="FF7A9586"/>
        </bottom>
      </border>
    </dxf>
  </dxfs>
  <tableStyles count="1" defaultTableStyle="TableStyleMedium2" defaultPivotStyle="PivotStyleLight16">
    <tableStyle name="Table Style 1" pivot="0" count="1">
      <tableStyleElement type="totalRow" dxfId="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19050</xdr:rowOff>
    </xdr:from>
    <xdr:to>
      <xdr:col>6</xdr:col>
      <xdr:colOff>66675</xdr:colOff>
      <xdr:row>40</xdr:row>
      <xdr:rowOff>114300</xdr:rowOff>
    </xdr:to>
    <xdr:sp macro="" textlink="">
      <xdr:nvSpPr>
        <xdr:cNvPr id="2" name="TextBox 1"/>
        <xdr:cNvSpPr txBox="1"/>
      </xdr:nvSpPr>
      <xdr:spPr>
        <a:xfrm>
          <a:off x="190500" y="8924925"/>
          <a:ext cx="8010525" cy="31718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600">
              <a:solidFill>
                <a:srgbClr val="FF0000"/>
              </a:solidFill>
              <a:effectLst/>
              <a:latin typeface="+mn-lt"/>
              <a:ea typeface="+mn-ea"/>
              <a:cs typeface="+mn-cs"/>
            </a:rPr>
            <a:t>JOB</a:t>
          </a:r>
          <a:r>
            <a:rPr lang="en-US" sz="1600" baseline="0">
              <a:solidFill>
                <a:srgbClr val="FF0000"/>
              </a:solidFill>
              <a:effectLst/>
              <a:latin typeface="+mn-lt"/>
              <a:ea typeface="+mn-ea"/>
              <a:cs typeface="+mn-cs"/>
            </a:rPr>
            <a:t> AID NOTES (TO BE DELETED BY USER):</a:t>
          </a:r>
          <a:endParaRPr lang="en-US" sz="1600">
            <a:solidFill>
              <a:srgbClr val="FF0000"/>
            </a:solidFill>
            <a:effectLst/>
          </a:endParaRPr>
        </a:p>
        <a:p>
          <a:r>
            <a:rPr lang="en-US" sz="1600" baseline="0">
              <a:solidFill>
                <a:srgbClr val="FF0000"/>
              </a:solidFill>
              <a:effectLst/>
              <a:latin typeface="+mn-lt"/>
              <a:ea typeface="+mn-ea"/>
              <a:cs typeface="+mn-cs"/>
            </a:rPr>
            <a:t>This workbook provides two different versions of the EPM Comprehensive Site Plan template.</a:t>
          </a:r>
          <a:endParaRPr lang="en-US" sz="1600">
            <a:solidFill>
              <a:srgbClr val="FF0000"/>
            </a:solidFill>
            <a:effectLst/>
          </a:endParaRPr>
        </a:p>
        <a:p>
          <a:r>
            <a:rPr lang="en-US" sz="1600" baseline="0">
              <a:solidFill>
                <a:srgbClr val="FF0000"/>
              </a:solidFill>
              <a:effectLst/>
              <a:latin typeface="+mn-lt"/>
              <a:ea typeface="+mn-ea"/>
              <a:cs typeface="+mn-cs"/>
            </a:rPr>
            <a:t>1.  The simple template 'Comp Plan - Simple' tab meets the minimum requirements of BPA's Implementation Manual.</a:t>
          </a:r>
          <a:endParaRPr lang="en-US" sz="1600">
            <a:solidFill>
              <a:srgbClr val="FF0000"/>
            </a:solidFill>
            <a:effectLst/>
          </a:endParaRPr>
        </a:p>
        <a:p>
          <a:r>
            <a:rPr lang="en-US" sz="1600" baseline="0">
              <a:solidFill>
                <a:srgbClr val="FF0000"/>
              </a:solidFill>
              <a:effectLst/>
              <a:latin typeface="+mn-lt"/>
              <a:ea typeface="+mn-ea"/>
              <a:cs typeface="+mn-cs"/>
            </a:rPr>
            <a:t>2.  The full template 'Comp Plan - Full Econ' tab includes estimates of avoided cost, project incentives, and EPM payments.  Be sure to check the incentive values carefully.  Incentive values may need to be overwritten to reflect utility caps or utility-specific payment formulas.</a:t>
          </a:r>
          <a:endParaRPr lang="en-US" sz="1600">
            <a:solidFill>
              <a:srgbClr val="FF0000"/>
            </a:solidFill>
            <a:effectLst/>
          </a:endParaRPr>
        </a:p>
        <a:p>
          <a:r>
            <a:rPr lang="en-US" sz="1600" baseline="0">
              <a:solidFill>
                <a:srgbClr val="FF0000"/>
              </a:solidFill>
              <a:effectLst/>
              <a:latin typeface="+mn-lt"/>
              <a:ea typeface="+mn-ea"/>
              <a:cs typeface="+mn-cs"/>
            </a:rPr>
            <a:t>3.  Incentive rates should be entered in the 'List' tab</a:t>
          </a:r>
          <a:endParaRPr lang="en-US" sz="1600">
            <a:solidFill>
              <a:srgbClr val="FF0000"/>
            </a:solidFill>
            <a:effectLst/>
          </a:endParaRPr>
        </a:p>
        <a:p>
          <a:r>
            <a:rPr lang="en-US" sz="1600" baseline="0">
              <a:solidFill>
                <a:srgbClr val="FF0000"/>
              </a:solidFill>
              <a:effectLst/>
              <a:latin typeface="+mn-lt"/>
              <a:ea typeface="+mn-ea"/>
              <a:cs typeface="+mn-cs"/>
            </a:rPr>
            <a:t>4.  To minimize confusion, </a:t>
          </a:r>
          <a:r>
            <a:rPr lang="en-US" sz="1600" b="1" baseline="0">
              <a:solidFill>
                <a:srgbClr val="FF0000"/>
              </a:solidFill>
              <a:effectLst/>
              <a:latin typeface="+mn-lt"/>
              <a:ea typeface="+mn-ea"/>
              <a:cs typeface="+mn-cs"/>
            </a:rPr>
            <a:t>delete</a:t>
          </a:r>
          <a:r>
            <a:rPr lang="en-US" sz="1600" baseline="0">
              <a:solidFill>
                <a:srgbClr val="FF0000"/>
              </a:solidFill>
              <a:effectLst/>
              <a:latin typeface="+mn-lt"/>
              <a:ea typeface="+mn-ea"/>
              <a:cs typeface="+mn-cs"/>
            </a:rPr>
            <a:t> the template version (i.e., 'Comp Plan - Simple' </a:t>
          </a:r>
          <a:r>
            <a:rPr lang="en-US" sz="1600" u="sng" baseline="0">
              <a:solidFill>
                <a:srgbClr val="FF0000"/>
              </a:solidFill>
              <a:effectLst/>
              <a:latin typeface="+mn-lt"/>
              <a:ea typeface="+mn-ea"/>
              <a:cs typeface="+mn-cs"/>
            </a:rPr>
            <a:t>or</a:t>
          </a:r>
          <a:r>
            <a:rPr lang="en-US" sz="1600" baseline="0">
              <a:solidFill>
                <a:srgbClr val="FF0000"/>
              </a:solidFill>
              <a:effectLst/>
              <a:latin typeface="+mn-lt"/>
              <a:ea typeface="+mn-ea"/>
              <a:cs typeface="+mn-cs"/>
            </a:rPr>
            <a:t>                           'Comp Plan - Full Econ') tab that you </a:t>
          </a:r>
          <a:r>
            <a:rPr lang="en-US" sz="1600" i="1" baseline="0">
              <a:solidFill>
                <a:srgbClr val="FF0000"/>
              </a:solidFill>
              <a:effectLst/>
              <a:latin typeface="+mn-lt"/>
              <a:ea typeface="+mn-ea"/>
              <a:cs typeface="+mn-cs"/>
            </a:rPr>
            <a:t>will not </a:t>
          </a:r>
          <a:r>
            <a:rPr lang="en-US" sz="1600" baseline="0">
              <a:solidFill>
                <a:srgbClr val="FF0000"/>
              </a:solidFill>
              <a:effectLst/>
              <a:latin typeface="+mn-lt"/>
              <a:ea typeface="+mn-ea"/>
              <a:cs typeface="+mn-cs"/>
            </a:rPr>
            <a:t>be using.</a:t>
          </a:r>
          <a:endParaRPr lang="en-US" sz="1600">
            <a:solidFill>
              <a:srgbClr val="FF0000"/>
            </a:solidFill>
            <a:effectLst/>
          </a:endParaRPr>
        </a:p>
        <a:p>
          <a:endParaRPr lang="en-US" sz="1600" baseline="0">
            <a:solidFill>
              <a:srgbClr val="FF0000"/>
            </a:solidFill>
          </a:endParaRPr>
        </a:p>
        <a:p>
          <a:endParaRPr lang="en-US" sz="1600" baseline="0">
            <a:solidFill>
              <a:srgbClr val="FF0000"/>
            </a:solidFill>
          </a:endParaRPr>
        </a:p>
        <a:p>
          <a:endParaRPr lang="en-US" sz="1600" baseline="0">
            <a:solidFill>
              <a:srgbClr val="FF0000"/>
            </a:solidFill>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21</xdr:row>
      <xdr:rowOff>9525</xdr:rowOff>
    </xdr:from>
    <xdr:to>
      <xdr:col>7</xdr:col>
      <xdr:colOff>219075</xdr:colOff>
      <xdr:row>37</xdr:row>
      <xdr:rowOff>66675</xdr:rowOff>
    </xdr:to>
    <xdr:sp macro="" textlink="">
      <xdr:nvSpPr>
        <xdr:cNvPr id="3" name="TextBox 2"/>
        <xdr:cNvSpPr txBox="1"/>
      </xdr:nvSpPr>
      <xdr:spPr>
        <a:xfrm>
          <a:off x="209550" y="8753475"/>
          <a:ext cx="8020050" cy="26479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600">
              <a:solidFill>
                <a:srgbClr val="FF0000"/>
              </a:solidFill>
            </a:rPr>
            <a:t>JOB</a:t>
          </a:r>
          <a:r>
            <a:rPr lang="en-US" sz="1600" baseline="0">
              <a:solidFill>
                <a:srgbClr val="FF0000"/>
              </a:solidFill>
            </a:rPr>
            <a:t> AID NOTES (TO BE DELETED BY USER):</a:t>
          </a:r>
        </a:p>
        <a:p>
          <a:r>
            <a:rPr lang="en-US" sz="1600" baseline="0">
              <a:solidFill>
                <a:srgbClr val="FF0000"/>
              </a:solidFill>
            </a:rPr>
            <a:t>This workbook provides two different versions of the EPM Comprehensive Site Plan template.</a:t>
          </a:r>
        </a:p>
        <a:p>
          <a:r>
            <a:rPr lang="en-US" sz="1600" baseline="0">
              <a:solidFill>
                <a:srgbClr val="FF0000"/>
              </a:solidFill>
            </a:rPr>
            <a:t>1.  The simple template 'Comp Plan - Simple' tab meets the minimum requirements of BPA's Implementation Manual.</a:t>
          </a:r>
        </a:p>
        <a:p>
          <a:r>
            <a:rPr lang="en-US" sz="1600" baseline="0">
              <a:solidFill>
                <a:srgbClr val="FF0000"/>
              </a:solidFill>
            </a:rPr>
            <a:t>2.  The full template 'Comp Plan - Full Econ' tab includes estimates of avoided cost, project incentives, and EPM payments.  Be sure to check the incentive values carefully.  Incentive values may need to be overwritten to reflect utility caps or utility-specific payment formulas.</a:t>
          </a:r>
        </a:p>
        <a:p>
          <a:r>
            <a:rPr lang="en-US" sz="1600" baseline="0">
              <a:solidFill>
                <a:srgbClr val="FF0000"/>
              </a:solidFill>
            </a:rPr>
            <a:t>3.  Incentive rates should be entered in the 'List' tab</a:t>
          </a:r>
        </a:p>
        <a:p>
          <a:r>
            <a:rPr lang="en-US" sz="1600" baseline="0">
              <a:solidFill>
                <a:srgbClr val="FF0000"/>
              </a:solidFill>
            </a:rPr>
            <a:t>4.  To minimize confusion, </a:t>
          </a:r>
          <a:r>
            <a:rPr lang="en-US" sz="1600" b="1" baseline="0">
              <a:solidFill>
                <a:srgbClr val="FF0000"/>
              </a:solidFill>
            </a:rPr>
            <a:t>delete</a:t>
          </a:r>
          <a:r>
            <a:rPr lang="en-US" sz="1600" baseline="0">
              <a:solidFill>
                <a:srgbClr val="FF0000"/>
              </a:solidFill>
            </a:rPr>
            <a:t> the template version (i.e., 'Comp Plan - Simple' </a:t>
          </a:r>
          <a:r>
            <a:rPr lang="en-US" sz="1600" u="sng" baseline="0">
              <a:solidFill>
                <a:srgbClr val="FF0000"/>
              </a:solidFill>
            </a:rPr>
            <a:t>or</a:t>
          </a:r>
          <a:r>
            <a:rPr lang="en-US" sz="1600" baseline="0">
              <a:solidFill>
                <a:srgbClr val="FF0000"/>
              </a:solidFill>
            </a:rPr>
            <a:t>                           'Comp Plan - Full Econ') tab that you </a:t>
          </a:r>
          <a:r>
            <a:rPr lang="en-US" sz="1600" i="1" baseline="0">
              <a:solidFill>
                <a:srgbClr val="FF0000"/>
              </a:solidFill>
            </a:rPr>
            <a:t>will not </a:t>
          </a:r>
          <a:r>
            <a:rPr lang="en-US" sz="1600" baseline="0">
              <a:solidFill>
                <a:srgbClr val="FF0000"/>
              </a:solidFill>
            </a:rPr>
            <a:t>be using.</a:t>
          </a:r>
        </a:p>
        <a:p>
          <a:endParaRPr lang="en-US" sz="1600" baseline="0">
            <a:solidFill>
              <a:srgbClr val="FF0000"/>
            </a:solidFill>
          </a:endParaRPr>
        </a:p>
        <a:p>
          <a:endParaRPr lang="en-US" sz="1600" baseline="0">
            <a:solidFill>
              <a:srgbClr val="FF0000"/>
            </a:solidFill>
          </a:endParaRPr>
        </a:p>
        <a:p>
          <a:endParaRPr lang="en-US" sz="1600" baseline="0">
            <a:solidFill>
              <a:srgbClr val="FF0000"/>
            </a:solidFill>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152400</xdr:colOff>
      <xdr:row>3</xdr:row>
      <xdr:rowOff>0</xdr:rowOff>
    </xdr:to>
    <xdr:sp macro="" textlink="">
      <xdr:nvSpPr>
        <xdr:cNvPr id="2" name="TextBox 1"/>
        <xdr:cNvSpPr txBox="1"/>
      </xdr:nvSpPr>
      <xdr:spPr>
        <a:xfrm>
          <a:off x="0" y="0"/>
          <a:ext cx="5248275" cy="4857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050">
              <a:solidFill>
                <a:srgbClr val="FF0000"/>
              </a:solidFill>
            </a:rPr>
            <a:t>JOB</a:t>
          </a:r>
          <a:r>
            <a:rPr lang="en-US" sz="1050" baseline="0">
              <a:solidFill>
                <a:srgbClr val="FF0000"/>
              </a:solidFill>
            </a:rPr>
            <a:t> AID NOTES </a:t>
          </a:r>
        </a:p>
        <a:p>
          <a:r>
            <a:rPr lang="en-US" sz="1050" baseline="0">
              <a:solidFill>
                <a:srgbClr val="FF0000"/>
              </a:solidFill>
            </a:rPr>
            <a:t> 1.  Only edit values in blue fields</a:t>
          </a:r>
        </a:p>
        <a:p>
          <a:r>
            <a:rPr lang="en-US" sz="1050" baseline="0">
              <a:solidFill>
                <a:srgbClr val="FF0000"/>
              </a:solidFill>
            </a:rPr>
            <a:t> </a:t>
          </a:r>
        </a:p>
        <a:p>
          <a:endParaRPr lang="en-US" sz="1050" baseline="0">
            <a:solidFill>
              <a:srgbClr val="FF0000"/>
            </a:solidFill>
          </a:endParaRPr>
        </a:p>
        <a:p>
          <a:endParaRPr lang="en-US" sz="1050" baseline="0">
            <a:solidFill>
              <a:srgbClr val="FF0000"/>
            </a:solidFill>
          </a:endParaRPr>
        </a:p>
        <a:p>
          <a:endParaRPr lang="en-US" sz="1100"/>
        </a:p>
      </xdr:txBody>
    </xdr:sp>
    <xdr:clientData/>
  </xdr:twoCellAnchor>
</xdr:wsDr>
</file>

<file path=xl/tables/table1.xml><?xml version="1.0" encoding="utf-8"?>
<table xmlns="http://schemas.openxmlformats.org/spreadsheetml/2006/main" id="3" name="EPMProjects34" displayName="EPMProjects34" ref="B8:N17" totalsRowCount="1" headerRowDxfId="75" dataDxfId="73" totalsRowDxfId="71" tableBorderDxfId="72" headerRowBorderDxfId="74" totalsRowBorderDxfId="70">
  <autoFilter ref="B8:N16"/>
  <tableColumns count="13">
    <tableColumn id="1" name="Project Description" dataDxfId="69" totalsRowLabel="Total" totalsRowDxfId="68"/>
    <tableColumn id="2" name="Project Type" dataDxfId="67" totalsRowDxfId="66"/>
    <tableColumn id="3" name="Project Status" dataDxfId="65" totalsRowDxfId="64"/>
    <tableColumn id="4" name="Est. Project Cost ($)" dataDxfId="63" totalsRowFunction="custom" totalsRowDxfId="62">
      <totalsRowFormula>IF(SUBTOTAL(109,EPMProjects34[Est. Project Cost ($)])=0,"",SUBTOTAL(109,EPMProjects34[Est. Project Cost ($)]))</totalsRowFormula>
    </tableColumn>
    <tableColumn id="5" name="Est. Savings (kWh/yr)" dataDxfId="61" totalsRowFunction="custom" totalsRowDxfId="60">
      <totalsRowFormula>IF(SUBTOTAL(109,EPMProjects34[Est. Savings (kWh/yr)])=0,"",SUBTOTAL(109,EPMProjects34[Est. Savings (kWh/yr)]))</totalsRowFormula>
    </tableColumn>
    <tableColumn id="10" name="Est. Completion Date" dataDxfId="59" totalsRowDxfId="58"/>
    <tableColumn id="11" name="Brief Description of Savings Approach" dataDxfId="57" totalsRowDxfId="56"/>
    <tableColumn id="12" name="Notes" dataDxfId="55" totalsRowDxfId="54"/>
    <tableColumn id="13" name="Completion Date" dataDxfId="53" totalsRowDxfId="52"/>
    <tableColumn id="15" name="Verified Site Savings (kWh/yr)" dataDxfId="51" totalsRowFunction="custom" totalsRowDxfId="50">
      <totalsRowFormula>IF(SUBTOTAL(109,EPMProjects34[Verified Site Savings (kWh/yr)])=0,"",SUBTOTAL(109,EPMProjects34[Verified Site Savings (kWh/yr)]))</totalsRowFormula>
    </tableColumn>
    <tableColumn id="16" name="Verified Busbar Savings (kWh/yr)" dataDxfId="49" totalsRowFunction="custom" totalsRowDxfId="48">
      <calculatedColumnFormula>IF(EPMProjects34[[#This Row],[Verified Site Savings (kWh/yr)]]="","",EPMProjects34[[#This Row],[Verified Site Savings (kWh/yr)]]*1.09056)</calculatedColumnFormula>
      <totalsRowFormula>IF(SUBTOTAL(109,EPMProjects34[Verified Busbar Savings (kWh/yr)])=0,"",SUBTOTAL(109,EPMProjects34[Verified Busbar Savings (kWh/yr)]))</totalsRowFormula>
    </tableColumn>
    <tableColumn id="6" name="BEETS Application ID" dataDxfId="47" totalsRowDxfId="46"/>
    <tableColumn id="17" name="Utility Project Name or other project completion notes" dataDxfId="45" totalsRowDxfId="44"/>
  </tableColumns>
  <tableStyleInfo name="Table Style 1" showFirstColumn="0" showLastColumn="0" showRowStripes="1" showColumnStripes="0"/>
</table>
</file>

<file path=xl/tables/table2.xml><?xml version="1.0" encoding="utf-8"?>
<table xmlns="http://schemas.openxmlformats.org/spreadsheetml/2006/main" id="2" name="EPMProjects3" displayName="EPMProjects3" ref="B7:S16" totalsRowCount="1" headerRowDxfId="43" dataDxfId="41" totalsRowDxfId="39" tableBorderDxfId="40" headerRowBorderDxfId="42" totalsRowBorderDxfId="38">
  <autoFilter ref="B7:S15"/>
  <tableColumns count="18">
    <tableColumn id="1" name="Project Description" dataDxfId="37" totalsRowLabel="Total" totalsRowDxfId="36"/>
    <tableColumn id="2" name="Project Type" dataDxfId="35" totalsRowDxfId="34"/>
    <tableColumn id="3" name="Project Status" dataDxfId="33" totalsRowDxfId="32"/>
    <tableColumn id="4" name="Est. Project Cost ($)" dataDxfId="31" totalsRowFunction="custom" totalsRowDxfId="30">
      <totalsRowFormula>IF(SUBTOTAL(109,EPMProjects3[Est. Project Cost ($)])=0,"",SUBTOTAL(109,EPMProjects3[Est. Project Cost ($)]))</totalsRowFormula>
    </tableColumn>
    <tableColumn id="5" name="Est. Savings (kWh/yr)" dataDxfId="29" totalsRowFunction="custom" totalsRowDxfId="28">
      <totalsRowFormula>IF(SUBTOTAL(109,EPMProjects3[Est. Savings (kWh/yr)])=0,"",SUBTOTAL(109,EPMProjects3[Est. Savings (kWh/yr)]))</totalsRowFormula>
    </tableColumn>
    <tableColumn id="8" name="Est. Utility Incentive" dataDxfId="27" totalsRowFunction="custom" totalsRowDxfId="26">
      <calculatedColumnFormula>IF(EPMProjects3[[#This Row],[Project Type]]="Custom",MIN(EPMProjects3[[#This Row],[Est. Project Cost ($)]]*Lists!$C$14,EPMProjects3[[#This Row],[Est. Savings (kWh/yr)]]*Lists!$B$14),"")</calculatedColumnFormula>
      <totalsRowFormula>IF(SUBTOTAL(109,EPMProjects3[Est. Utility Incentive])=0,"",SUBTOTAL(109,EPMProjects3[Est. Utility Incentive]))</totalsRowFormula>
    </tableColumn>
    <tableColumn id="6" name="Est. Avoided Cost ($/yr)" dataDxfId="25" totalsRowFunction="sum" totalsRowDxfId="24">
      <calculatedColumnFormula>IF(EPMProjects3[[#This Row],[Est. Savings (kWh/yr)]]&lt;&gt;"",EPMProjects3[[#This Row],[Est. Savings (kWh/yr)]]*EnergyCost,"")</calculatedColumnFormula>
    </tableColumn>
    <tableColumn id="7" name="Est. EPM Incentive" dataDxfId="23" totalsRowFunction="sum" totalsRowDxfId="22">
      <calculatedColumnFormula>IF(EPMProjects3[[#This Row],[Est. Savings (kWh/yr)]]="","",0.025*EPMProjects3[[#This Row],[Est. Savings (kWh/yr)]])</calculatedColumnFormula>
    </tableColumn>
    <tableColumn id="9" name="Total Incentive" dataDxfId="21" totalsRowFunction="custom" totalsRowDxfId="20">
      <calculatedColumnFormula>IF(AND(G8="",I8=""),"",SUM(G8,I8))</calculatedColumnFormula>
      <totalsRowFormula>IF(SUBTOTAL(109,EPMProjects3[Total Incentive])=0,"",SUBTOTAL(109,EPMProjects3[Total Incentive]))</totalsRowFormula>
    </tableColumn>
    <tableColumn id="18" name="Simple Payback (yrs)" dataDxfId="19" totalsRowDxfId="18">
      <calculatedColumnFormula>IFERROR((EPMProjects3[[#This Row],[Est. Project Cost ($)]]-EPMProjects3[[#This Row],[Total Incentive]])/EPMProjects3[[#This Row],[Est. Avoided Cost ($/yr)]],"")</calculatedColumnFormula>
    </tableColumn>
    <tableColumn id="10" name="Est. Completion Date" dataDxfId="17" totalsRowDxfId="16"/>
    <tableColumn id="11" name="Brief Description of Savings Approach" dataDxfId="15" totalsRowDxfId="14"/>
    <tableColumn id="12" name="Notes" dataDxfId="13" totalsRowDxfId="12"/>
    <tableColumn id="13" name="Completion Date" dataDxfId="11" totalsRowDxfId="10"/>
    <tableColumn id="15" name="Verified Site Savings (kWh/yr)" dataDxfId="9" totalsRowFunction="custom" totalsRowDxfId="8">
      <totalsRowFormula>IF(SUBTOTAL(109,EPMProjects3[Verified Site Savings (kWh/yr)])=0,"",SUBTOTAL(109,EPMProjects3[Verified Site Savings (kWh/yr)]))</totalsRowFormula>
    </tableColumn>
    <tableColumn id="16" name="Verified Busbar Savings (kWh/yr)" dataDxfId="7" totalsRowFunction="custom" totalsRowDxfId="6">
      <calculatedColumnFormula>IF(EPMProjects3[[#This Row],[Verified Site Savings (kWh/yr)]]="","",EPMProjects3[[#This Row],[Verified Site Savings (kWh/yr)]]*1.09056)</calculatedColumnFormula>
      <totalsRowFormula>IF(SUBTOTAL(109,EPMProjects3[Verified Busbar Savings (kWh/yr)])=0,"",SUBTOTAL(109,EPMProjects3[Verified Busbar Savings (kWh/yr)]))</totalsRowFormula>
    </tableColumn>
    <tableColumn id="14" name="BEETS Application ID" dataDxfId="5" totalsRowDxfId="4"/>
    <tableColumn id="17" name="Utility Project Name or other project completion notes" dataDxfId="3" totalsRowDxfId="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vmlDrawing" Target="../drawings/vmlDrawing2.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table" Target="../tables/table2.xml" /><Relationship Id="rId4" Type="http://schemas.openxmlformats.org/officeDocument/2006/relationships/drawing" Target="../drawings/drawing2.xml" /><Relationship Id="rId5" Type="http://schemas.openxmlformats.org/officeDocument/2006/relationships/vmlDrawing" Target="../drawings/vmlDrawing4.v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Y21"/>
  <sheetViews>
    <sheetView showGridLines="0" tabSelected="1" zoomScalePageLayoutView="70" workbookViewId="0" topLeftCell="F1">
      <pane ySplit="8" topLeftCell="A9" activePane="bottomLeft" state="frozen"/>
      <selection pane="bottomLeft" activeCell="O1" sqref="O1:O1048576"/>
    </sheetView>
  </sheetViews>
  <sheetFormatPr defaultColWidth="9.140625" defaultRowHeight="12.75" outlineLevelCol="1"/>
  <cols>
    <col min="1" max="1" width="2.7109375" style="1" customWidth="1"/>
    <col min="2" max="2" width="40.7109375" style="2" customWidth="1"/>
    <col min="3" max="3" width="14.7109375" style="1" customWidth="1"/>
    <col min="4" max="4" width="21.28125" style="1" customWidth="1"/>
    <col min="5" max="5" width="21.28125" style="3" customWidth="1"/>
    <col min="6" max="6" width="21.28125" style="1" customWidth="1"/>
    <col min="7" max="7" width="24.7109375" style="1" bestFit="1" customWidth="1"/>
    <col min="8" max="8" width="24.140625" style="1" customWidth="1"/>
    <col min="9" max="9" width="27.00390625" style="1" customWidth="1"/>
    <col min="10" max="10" width="22.00390625" style="0" customWidth="1" outlineLevel="1"/>
    <col min="11" max="13" width="17.7109375" style="1" customWidth="1" outlineLevel="1"/>
    <col min="14" max="14" width="26.8515625" style="1" customWidth="1" outlineLevel="1"/>
    <col min="15" max="15" width="2.7109375" style="1" customWidth="1"/>
    <col min="16" max="16" width="26.8515625" style="1" customWidth="1"/>
    <col min="17" max="16384" width="9.140625" style="1" customWidth="1"/>
  </cols>
  <sheetData>
    <row r="2" spans="2:9" s="68" customFormat="1" ht="25.95" customHeight="1" thickBot="1">
      <c r="B2" s="67" t="s">
        <v>0</v>
      </c>
      <c r="C2" s="110" t="s">
        <v>1</v>
      </c>
      <c r="D2" s="111"/>
      <c r="F2" s="69" t="s">
        <v>2</v>
      </c>
      <c r="G2" s="70">
        <v>45108</v>
      </c>
      <c r="H2" s="116" t="s">
        <v>3</v>
      </c>
      <c r="I2" s="114">
        <v>45108</v>
      </c>
    </row>
    <row r="3" spans="2:9" s="68" customFormat="1" ht="25.95" customHeight="1" thickBot="1" thickTop="1">
      <c r="B3" s="67" t="s">
        <v>4</v>
      </c>
      <c r="C3" s="112" t="s">
        <v>5</v>
      </c>
      <c r="D3" s="113"/>
      <c r="F3" s="69" t="s">
        <v>6</v>
      </c>
      <c r="G3" s="72">
        <v>0.07</v>
      </c>
      <c r="H3" s="116"/>
      <c r="I3" s="115"/>
    </row>
    <row r="4" spans="2:25" s="68" customFormat="1" ht="25.95" customHeight="1" thickBot="1" thickTop="1">
      <c r="B4" s="67" t="s">
        <v>7</v>
      </c>
      <c r="C4" s="112" t="s">
        <v>8</v>
      </c>
      <c r="D4" s="113"/>
      <c r="E4" s="67"/>
      <c r="F4" s="69" t="s">
        <v>9</v>
      </c>
      <c r="G4" s="74">
        <v>25000000</v>
      </c>
      <c r="H4" s="66" t="s">
        <v>10</v>
      </c>
      <c r="I4" s="93" t="s">
        <v>11</v>
      </c>
      <c r="U4" s="69"/>
      <c r="V4" s="91"/>
      <c r="W4" s="73"/>
      <c r="X4" s="67"/>
      <c r="Y4" s="92"/>
    </row>
    <row r="5" spans="2:25" s="68" customFormat="1" ht="25.95" customHeight="1" thickTop="1">
      <c r="B5" s="67"/>
      <c r="C5" s="90"/>
      <c r="D5" s="90"/>
      <c r="E5" s="67"/>
      <c r="F5" s="69"/>
      <c r="G5" s="91"/>
      <c r="H5" s="67"/>
      <c r="I5" s="92"/>
      <c r="U5" s="69"/>
      <c r="V5" s="91"/>
      <c r="W5" s="73"/>
      <c r="X5" s="67"/>
      <c r="Y5" s="92"/>
    </row>
    <row r="6" spans="2:14" ht="25.95" customHeight="1">
      <c r="B6" s="109" t="str">
        <f>SiteName&amp;" Energy Project Manager Comprehensive Plan"</f>
        <v>Acme Incorporated Energy Project Manager Comprehensive Plan</v>
      </c>
      <c r="C6" s="109"/>
      <c r="D6" s="109"/>
      <c r="E6" s="109"/>
      <c r="F6" s="109"/>
      <c r="G6" s="109"/>
      <c r="H6" s="109"/>
      <c r="J6" s="106"/>
      <c r="K6" s="106"/>
      <c r="L6" s="106"/>
      <c r="M6" s="106"/>
      <c r="N6" s="106"/>
    </row>
    <row r="7" spans="2:14" s="4" customFormat="1" ht="27" customHeight="1">
      <c r="B7" s="75" t="s">
        <v>12</v>
      </c>
      <c r="C7" s="16"/>
      <c r="D7" s="16"/>
      <c r="E7" s="16"/>
      <c r="F7" s="16"/>
      <c r="G7" s="16"/>
      <c r="H7" s="16"/>
      <c r="I7" s="84"/>
      <c r="J7" s="107" t="s">
        <v>13</v>
      </c>
      <c r="K7" s="107"/>
      <c r="L7" s="107"/>
      <c r="M7" s="107"/>
      <c r="N7" s="108"/>
    </row>
    <row r="8" spans="2:14" s="4" customFormat="1" ht="66" customHeight="1">
      <c r="B8" s="15" t="s">
        <v>14</v>
      </c>
      <c r="C8" s="14" t="s">
        <v>15</v>
      </c>
      <c r="D8" s="14" t="s">
        <v>16</v>
      </c>
      <c r="E8" s="14" t="s">
        <v>17</v>
      </c>
      <c r="F8" s="14" t="s">
        <v>18</v>
      </c>
      <c r="G8" s="14" t="s">
        <v>24</v>
      </c>
      <c r="H8" s="14" t="s">
        <v>25</v>
      </c>
      <c r="I8" s="85" t="s">
        <v>26</v>
      </c>
      <c r="J8" s="82" t="s">
        <v>27</v>
      </c>
      <c r="K8" s="76" t="s">
        <v>28</v>
      </c>
      <c r="L8" s="76" t="s">
        <v>29</v>
      </c>
      <c r="M8" s="77" t="s">
        <v>30</v>
      </c>
      <c r="N8" s="77" t="s">
        <v>31</v>
      </c>
    </row>
    <row r="9" spans="2:14" s="4" customFormat="1" ht="49.95" customHeight="1">
      <c r="B9" s="24" t="s">
        <v>32</v>
      </c>
      <c r="C9" s="25" t="s">
        <v>37</v>
      </c>
      <c r="D9" s="25" t="s">
        <v>34</v>
      </c>
      <c r="E9" s="26">
        <v>600000</v>
      </c>
      <c r="F9" s="27">
        <v>1130000</v>
      </c>
      <c r="G9" s="25" t="s">
        <v>35</v>
      </c>
      <c r="H9" s="29" t="s">
        <v>46</v>
      </c>
      <c r="I9" s="86"/>
      <c r="J9" s="83"/>
      <c r="K9" s="78"/>
      <c r="L9" s="22" t="str">
        <f>IF(EPMProjects34[[#This Row],[Verified Site Savings (kWh/yr)]]="","",EPMProjects34[[#This Row],[Verified Site Savings (kWh/yr)]]*1.09056)</f>
        <v/>
      </c>
      <c r="M9" s="95"/>
      <c r="N9" s="80"/>
    </row>
    <row r="10" spans="2:14" s="4" customFormat="1" ht="49.95" customHeight="1">
      <c r="B10" s="24" t="s">
        <v>36</v>
      </c>
      <c r="C10" s="25" t="s">
        <v>47</v>
      </c>
      <c r="D10" s="25" t="s">
        <v>34</v>
      </c>
      <c r="E10" s="26">
        <v>50000</v>
      </c>
      <c r="F10" s="28">
        <v>130000</v>
      </c>
      <c r="G10" s="25" t="s">
        <v>35</v>
      </c>
      <c r="H10" s="29" t="s">
        <v>48</v>
      </c>
      <c r="I10" s="86"/>
      <c r="J10" s="83"/>
      <c r="K10" s="78"/>
      <c r="L10" s="23" t="str">
        <f>IF(EPMProjects34[[#This Row],[Verified Site Savings (kWh/yr)]]="","",EPMProjects34[[#This Row],[Verified Site Savings (kWh/yr)]]*1.09056)</f>
        <v/>
      </c>
      <c r="M10" s="95"/>
      <c r="N10" s="80"/>
    </row>
    <row r="11" spans="2:14" s="4" customFormat="1" ht="49.95" customHeight="1">
      <c r="B11" s="24" t="s">
        <v>38</v>
      </c>
      <c r="C11" s="25" t="s">
        <v>33</v>
      </c>
      <c r="D11" s="25" t="s">
        <v>39</v>
      </c>
      <c r="E11" s="26">
        <v>75000</v>
      </c>
      <c r="F11" s="28">
        <v>800000</v>
      </c>
      <c r="G11" s="25" t="s">
        <v>40</v>
      </c>
      <c r="H11" s="29" t="s">
        <v>49</v>
      </c>
      <c r="I11" s="86"/>
      <c r="J11" s="83"/>
      <c r="K11" s="78"/>
      <c r="L11" s="23" t="str">
        <f>IF(EPMProjects34[[#This Row],[Verified Site Savings (kWh/yr)]]="","",EPMProjects34[[#This Row],[Verified Site Savings (kWh/yr)]]*1.09056)</f>
        <v/>
      </c>
      <c r="M11" s="95"/>
      <c r="N11" s="80"/>
    </row>
    <row r="12" spans="2:14" s="4" customFormat="1" ht="49.95" customHeight="1">
      <c r="B12" s="24" t="s">
        <v>41</v>
      </c>
      <c r="C12" s="25" t="s">
        <v>33</v>
      </c>
      <c r="D12" s="25" t="s">
        <v>39</v>
      </c>
      <c r="E12" s="26">
        <v>135000</v>
      </c>
      <c r="F12" s="28">
        <v>160000</v>
      </c>
      <c r="G12" s="25" t="s">
        <v>42</v>
      </c>
      <c r="H12" s="29" t="s">
        <v>49</v>
      </c>
      <c r="I12" s="86"/>
      <c r="J12" s="83"/>
      <c r="K12" s="78"/>
      <c r="L12" s="23" t="str">
        <f>IF(EPMProjects34[[#This Row],[Verified Site Savings (kWh/yr)]]="","",EPMProjects34[[#This Row],[Verified Site Savings (kWh/yr)]]*1.09056)</f>
        <v/>
      </c>
      <c r="M12" s="95"/>
      <c r="N12" s="80"/>
    </row>
    <row r="13" spans="2:14" s="4" customFormat="1" ht="49.95" customHeight="1">
      <c r="B13" s="24" t="s">
        <v>43</v>
      </c>
      <c r="C13" s="25" t="s">
        <v>33</v>
      </c>
      <c r="D13" s="25" t="s">
        <v>39</v>
      </c>
      <c r="E13" s="26">
        <v>300000</v>
      </c>
      <c r="F13" s="28">
        <v>290000</v>
      </c>
      <c r="G13" s="25" t="s">
        <v>44</v>
      </c>
      <c r="H13" s="29" t="s">
        <v>50</v>
      </c>
      <c r="I13" s="86"/>
      <c r="J13" s="83"/>
      <c r="K13" s="78"/>
      <c r="L13" s="23" t="str">
        <f>IF(EPMProjects34[[#This Row],[Verified Site Savings (kWh/yr)]]="","",EPMProjects34[[#This Row],[Verified Site Savings (kWh/yr)]]*1.09056)</f>
        <v/>
      </c>
      <c r="M13" s="95"/>
      <c r="N13" s="80"/>
    </row>
    <row r="14" spans="2:14" s="4" customFormat="1" ht="49.95" customHeight="1">
      <c r="B14" s="24" t="s">
        <v>51</v>
      </c>
      <c r="C14" s="25" t="s">
        <v>52</v>
      </c>
      <c r="D14" s="25" t="s">
        <v>53</v>
      </c>
      <c r="E14" s="26">
        <v>10000</v>
      </c>
      <c r="F14" s="28">
        <v>300000</v>
      </c>
      <c r="G14" s="25" t="s">
        <v>54</v>
      </c>
      <c r="H14" s="29" t="s">
        <v>55</v>
      </c>
      <c r="I14" s="86"/>
      <c r="J14" s="83"/>
      <c r="K14" s="78"/>
      <c r="L14" s="23" t="str">
        <f>IF(EPMProjects34[[#This Row],[Verified Site Savings (kWh/yr)]]="","",EPMProjects34[[#This Row],[Verified Site Savings (kWh/yr)]]*1.09056)</f>
        <v/>
      </c>
      <c r="M14" s="95"/>
      <c r="N14" s="80"/>
    </row>
    <row r="15" spans="2:14" s="4" customFormat="1" ht="49.95" customHeight="1" hidden="1">
      <c r="B15" s="24"/>
      <c r="C15" s="25"/>
      <c r="D15" s="25"/>
      <c r="E15" s="26"/>
      <c r="F15" s="28"/>
      <c r="G15" s="25"/>
      <c r="H15" s="29"/>
      <c r="I15" s="86"/>
      <c r="J15" s="83"/>
      <c r="K15" s="78"/>
      <c r="L15" s="23" t="str">
        <f>IF(EPMProjects34[[#This Row],[Verified Site Savings (kWh/yr)]]="","",EPMProjects34[[#This Row],[Verified Site Savings (kWh/yr)]]*1.09056)</f>
        <v/>
      </c>
      <c r="M15" s="95"/>
      <c r="N15" s="80"/>
    </row>
    <row r="16" spans="2:14" s="4" customFormat="1" ht="49.95" customHeight="1" thickBot="1">
      <c r="B16" s="24"/>
      <c r="C16" s="25"/>
      <c r="D16" s="25"/>
      <c r="E16" s="26"/>
      <c r="F16" s="28"/>
      <c r="G16" s="25"/>
      <c r="H16" s="29"/>
      <c r="I16" s="86"/>
      <c r="J16" s="83"/>
      <c r="K16" s="78"/>
      <c r="L16" s="23" t="str">
        <f>IF(EPMProjects34[[#This Row],[Verified Site Savings (kWh/yr)]]="","",EPMProjects34[[#This Row],[Verified Site Savings (kWh/yr)]]*1.09056)</f>
        <v/>
      </c>
      <c r="M16" s="95"/>
      <c r="N16" s="80"/>
    </row>
    <row r="17" spans="2:14" s="4" customFormat="1" ht="49.95" customHeight="1" thickBot="1" thickTop="1">
      <c r="B17" s="30" t="s">
        <v>45</v>
      </c>
      <c r="C17" s="31"/>
      <c r="D17" s="32"/>
      <c r="E17" s="33">
        <f>IF(SUBTOTAL(109,[Est. Project Cost ($)])=0,"",SUBTOTAL(109,[Est. Project Cost ($)]))</f>
        <v>1170000</v>
      </c>
      <c r="F17" s="34">
        <f>IF(SUBTOTAL(109,[Est. Savings (kWh/yr)])=0,"",SUBTOTAL(109,[Est. Savings (kWh/yr)]))</f>
        <v>2810000</v>
      </c>
      <c r="G17" s="32"/>
      <c r="H17" s="32"/>
      <c r="I17" s="87"/>
      <c r="J17" s="31"/>
      <c r="K17" s="79" t="str">
        <f>IF(SUBTOTAL(109,[Verified Site Savings (kWh/yr)])=0,"",SUBTOTAL(109,[Verified Site Savings (kWh/yr)]))</f>
        <v/>
      </c>
      <c r="L17" s="18" t="str">
        <f>IF(SUBTOTAL(109,[Verified Busbar Savings (kWh/yr)])=0,"",SUBTOTAL(109,[Verified Busbar Savings (kWh/yr)]))</f>
        <v/>
      </c>
      <c r="M17" s="18"/>
      <c r="N17" s="81"/>
    </row>
    <row r="18" spans="2:15" s="4" customFormat="1" ht="30.9" customHeight="1" thickTop="1">
      <c r="B18" s="8"/>
      <c r="C18" s="5"/>
      <c r="D18" s="5"/>
      <c r="E18" s="8"/>
      <c r="F18" s="8"/>
      <c r="G18" s="5"/>
      <c r="H18" s="5"/>
      <c r="I18" s="5"/>
      <c r="J18" s="5"/>
      <c r="K18" s="5"/>
      <c r="L18" s="5"/>
      <c r="M18" s="5"/>
      <c r="N18" s="8"/>
      <c r="O18" s="17"/>
    </row>
    <row r="19" spans="2:14" s="5" customFormat="1" ht="13.8">
      <c r="B19" s="6"/>
      <c r="C19" s="6"/>
      <c r="D19" s="6"/>
      <c r="E19" s="6"/>
      <c r="F19" s="6"/>
      <c r="G19" s="6"/>
      <c r="H19" s="6"/>
      <c r="K19" s="6"/>
      <c r="L19" s="6"/>
      <c r="M19" s="6"/>
      <c r="N19" s="6"/>
    </row>
    <row r="20" spans="2:14" s="5" customFormat="1" ht="14.7" customHeight="1">
      <c r="B20" s="6"/>
      <c r="C20" s="6"/>
      <c r="D20" s="6"/>
      <c r="E20" s="6"/>
      <c r="F20" s="6"/>
      <c r="G20" s="6"/>
      <c r="H20" s="6"/>
      <c r="J20"/>
      <c r="K20" s="6"/>
      <c r="L20" s="6"/>
      <c r="M20" s="6"/>
      <c r="N20" s="6"/>
    </row>
    <row r="21" ht="13.8">
      <c r="O21" s="5"/>
    </row>
  </sheetData>
  <sheetProtection formatCells="0" formatColumns="0" formatRows="0" insertColumns="0" insertRows="0" insertHyperlinks="0" deleteColumns="0" deleteRows="0" sort="0" autoFilter="0" pivotTables="0"/>
  <mergeCells count="8">
    <mergeCell ref="J6:N6"/>
    <mergeCell ref="J7:N7"/>
    <mergeCell ref="B6:H6"/>
    <mergeCell ref="C2:D2"/>
    <mergeCell ref="C3:D3"/>
    <mergeCell ref="C4:D4"/>
    <mergeCell ref="I2:I3"/>
    <mergeCell ref="H2:H3"/>
  </mergeCells>
  <dataValidations count="4">
    <dataValidation type="date" allowBlank="1" showInputMessage="1" showErrorMessage="1" sqref="J13:J16">
      <formula1>43831</formula1>
      <formula2>47484</formula2>
    </dataValidation>
    <dataValidation type="list" allowBlank="1" showInputMessage="1" showErrorMessage="1" sqref="D9:D16">
      <formula1>ProjectStatus</formula1>
    </dataValidation>
    <dataValidation type="decimal" allowBlank="1" showInputMessage="1" showErrorMessage="1" sqref="E9:F16">
      <formula1>0</formula1>
      <formula2>1000000000</formula2>
    </dataValidation>
    <dataValidation type="list" allowBlank="1" showInputMessage="1" showErrorMessage="1" sqref="C9:C16">
      <formula1>ProjectType</formula1>
    </dataValidation>
  </dataValidations>
  <printOptions horizontalCentered="1"/>
  <pageMargins left="0.48" right="0.4" top="1" bottom="0.62" header="1" footer="0.5"/>
  <pageSetup fitToHeight="0" fitToWidth="1" horizontalDpi="300" verticalDpi="300" orientation="landscape" scale="43" r:id="rId6"/>
  <headerFooter>
    <oddFooter>&amp;L&amp;A&amp;R&amp;G</oddFooter>
  </headerFooter>
  <drawing r:id="rId4"/>
  <legacyDrawing r:id="rId2"/>
  <legacyDrawingHF r:id="rId5"/>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20"/>
  <sheetViews>
    <sheetView showGridLines="0" zoomScalePageLayoutView="70" workbookViewId="0" topLeftCell="E1">
      <pane ySplit="7" topLeftCell="A8" activePane="bottomLeft" state="frozen"/>
      <selection pane="bottomLeft" activeCell="T18" sqref="A1:T18"/>
    </sheetView>
  </sheetViews>
  <sheetFormatPr defaultColWidth="9.140625" defaultRowHeight="12.75" outlineLevelCol="1"/>
  <cols>
    <col min="1" max="1" width="2.7109375" style="1" customWidth="1"/>
    <col min="2" max="2" width="40.7109375" style="2" customWidth="1"/>
    <col min="3" max="3" width="14.7109375" style="1" customWidth="1"/>
    <col min="4" max="4" width="16.57421875" style="1" customWidth="1"/>
    <col min="5" max="5" width="14.8515625" style="3" customWidth="1"/>
    <col min="6" max="6" width="15.8515625" style="1" customWidth="1"/>
    <col min="7" max="7" width="14.7109375" style="1" customWidth="1"/>
    <col min="8" max="8" width="14.7109375" style="12" bestFit="1" customWidth="1"/>
    <col min="9" max="9" width="14.7109375" style="12" customWidth="1"/>
    <col min="10" max="10" width="14.7109375" style="1" customWidth="1"/>
    <col min="11" max="11" width="18.28125" style="1" customWidth="1"/>
    <col min="12" max="12" width="17.57421875" style="1" bestFit="1" customWidth="1"/>
    <col min="13" max="13" width="18.57421875" style="1" customWidth="1"/>
    <col min="14" max="14" width="21.7109375" style="1" customWidth="1"/>
    <col min="15" max="15" width="17.8515625" style="0" hidden="1" customWidth="1" outlineLevel="1"/>
    <col min="16" max="17" width="17.7109375" style="1" hidden="1" customWidth="1" outlineLevel="1"/>
    <col min="18" max="18" width="14.28125" style="1" hidden="1" customWidth="1" outlineLevel="1"/>
    <col min="19" max="19" width="26.8515625" style="1" hidden="1" customWidth="1" outlineLevel="1"/>
    <col min="20" max="20" width="2.7109375" style="1" customWidth="1" collapsed="1"/>
    <col min="21" max="21" width="26.8515625" style="1" customWidth="1"/>
    <col min="22" max="16384" width="9.140625" style="1" customWidth="1"/>
  </cols>
  <sheetData>
    <row r="1" spans="8:10" ht="12.75">
      <c r="H1" s="1"/>
      <c r="J1" s="12"/>
    </row>
    <row r="2" spans="2:14" s="68" customFormat="1" ht="25.95" customHeight="1" thickBot="1">
      <c r="B2" s="117" t="str">
        <f>SiteName&amp;" Energy Project Manager Comprehensive Plan"</f>
        <v>Acme Incorporated Energy Project Manager Comprehensive Plan</v>
      </c>
      <c r="C2" s="118"/>
      <c r="E2" s="67" t="s">
        <v>0</v>
      </c>
      <c r="F2" s="110" t="s">
        <v>1</v>
      </c>
      <c r="G2" s="111"/>
      <c r="J2" s="69" t="s">
        <v>2</v>
      </c>
      <c r="K2" s="70">
        <v>45108</v>
      </c>
      <c r="L2" s="71"/>
      <c r="M2" s="116" t="s">
        <v>3</v>
      </c>
      <c r="N2" s="114">
        <v>45108</v>
      </c>
    </row>
    <row r="3" spans="2:14" s="68" customFormat="1" ht="25.95" customHeight="1" thickBot="1" thickTop="1">
      <c r="B3" s="119"/>
      <c r="C3" s="120"/>
      <c r="E3" s="67" t="s">
        <v>4</v>
      </c>
      <c r="F3" s="112" t="s">
        <v>5</v>
      </c>
      <c r="G3" s="113"/>
      <c r="J3" s="69" t="s">
        <v>6</v>
      </c>
      <c r="K3" s="72">
        <v>0.07</v>
      </c>
      <c r="L3" s="73"/>
      <c r="M3" s="116"/>
      <c r="N3" s="115"/>
    </row>
    <row r="4" spans="2:14" s="68" customFormat="1" ht="25.95" customHeight="1" thickBot="1" thickTop="1">
      <c r="B4" s="121"/>
      <c r="C4" s="122"/>
      <c r="E4" s="67" t="s">
        <v>7</v>
      </c>
      <c r="F4" s="112" t="s">
        <v>8</v>
      </c>
      <c r="G4" s="113"/>
      <c r="J4" s="69" t="s">
        <v>9</v>
      </c>
      <c r="K4" s="74">
        <v>25000000</v>
      </c>
      <c r="L4" s="94"/>
      <c r="M4" s="66" t="s">
        <v>10</v>
      </c>
      <c r="N4" s="93" t="s">
        <v>11</v>
      </c>
    </row>
    <row r="5" spans="2:19" ht="25.95" customHeight="1" thickTop="1">
      <c r="B5" s="88"/>
      <c r="C5" s="89"/>
      <c r="D5" s="89"/>
      <c r="E5" s="7"/>
      <c r="F5" s="7"/>
      <c r="G5" s="7"/>
      <c r="H5" s="9"/>
      <c r="J5" s="13"/>
      <c r="K5" s="13"/>
      <c r="L5" s="7"/>
      <c r="M5" s="7"/>
      <c r="O5" s="106"/>
      <c r="P5" s="106"/>
      <c r="Q5" s="106"/>
      <c r="R5" s="106"/>
      <c r="S5" s="106"/>
    </row>
    <row r="6" spans="2:19" s="4" customFormat="1" ht="27" customHeight="1">
      <c r="B6" s="75" t="s">
        <v>12</v>
      </c>
      <c r="C6" s="16"/>
      <c r="D6" s="16"/>
      <c r="E6" s="16"/>
      <c r="F6" s="16"/>
      <c r="G6" s="16"/>
      <c r="H6" s="16"/>
      <c r="I6" s="16"/>
      <c r="J6" s="16"/>
      <c r="K6" s="16"/>
      <c r="L6" s="16"/>
      <c r="M6" s="16"/>
      <c r="N6" s="84"/>
      <c r="O6" s="107" t="s">
        <v>13</v>
      </c>
      <c r="P6" s="107"/>
      <c r="Q6" s="107"/>
      <c r="R6" s="107"/>
      <c r="S6" s="108"/>
    </row>
    <row r="7" spans="2:19" s="4" customFormat="1" ht="66" customHeight="1">
      <c r="B7" s="15" t="s">
        <v>14</v>
      </c>
      <c r="C7" s="14" t="s">
        <v>15</v>
      </c>
      <c r="D7" s="14" t="s">
        <v>16</v>
      </c>
      <c r="E7" s="14" t="s">
        <v>17</v>
      </c>
      <c r="F7" s="14" t="s">
        <v>18</v>
      </c>
      <c r="G7" s="14" t="s">
        <v>19</v>
      </c>
      <c r="H7" s="14" t="s">
        <v>20</v>
      </c>
      <c r="I7" s="14" t="s">
        <v>21</v>
      </c>
      <c r="J7" s="14" t="s">
        <v>22</v>
      </c>
      <c r="K7" s="14" t="s">
        <v>23</v>
      </c>
      <c r="L7" s="14" t="s">
        <v>24</v>
      </c>
      <c r="M7" s="14" t="s">
        <v>25</v>
      </c>
      <c r="N7" s="85" t="s">
        <v>26</v>
      </c>
      <c r="O7" s="82" t="s">
        <v>27</v>
      </c>
      <c r="P7" s="76" t="s">
        <v>28</v>
      </c>
      <c r="Q7" s="76" t="s">
        <v>29</v>
      </c>
      <c r="R7" s="77" t="s">
        <v>30</v>
      </c>
      <c r="S7" s="77" t="s">
        <v>31</v>
      </c>
    </row>
    <row r="8" spans="2:19" s="4" customFormat="1" ht="49.95" customHeight="1">
      <c r="B8" s="24" t="s">
        <v>32</v>
      </c>
      <c r="C8" s="25" t="s">
        <v>33</v>
      </c>
      <c r="D8" s="25" t="s">
        <v>34</v>
      </c>
      <c r="E8" s="26">
        <v>600000</v>
      </c>
      <c r="F8" s="27">
        <v>1130000</v>
      </c>
      <c r="G8" s="19">
        <f>IF(EPMProjects3[[#This Row],[Project Type]]="Custom",MIN(EPMProjects3[[#This Row],[Est. Project Cost ($)]]*Lists!$C$14,EPMProjects3[[#This Row],[Est. Savings (kWh/yr)]]*Lists!$B$14),"")</f>
        <v>372900</v>
      </c>
      <c r="H8" s="19">
        <f>IF(EPMProjects3[[#This Row],[Est. Savings (kWh/yr)]]&lt;&gt;"",EPMProjects3[[#This Row],[Est. Savings (kWh/yr)]]*EnergyCost,"")</f>
        <v>79100.00000000001</v>
      </c>
      <c r="I8" s="20">
        <f>IF(EPMProjects3[[#This Row],[Est. Savings (kWh/yr)]]="","",0.025*EPMProjects3[[#This Row],[Est. Savings (kWh/yr)]])</f>
        <v>28250</v>
      </c>
      <c r="J8" s="20">
        <f aca="true" t="shared" si="0" ref="J8:J13">IF(AND(G8="",I8=""),"",SUM(G8,I8))</f>
        <v>401150</v>
      </c>
      <c r="K8" s="21">
        <f>_xlfn.IFERROR((EPMProjects3[[#This Row],[Est. Project Cost ($)]]-EPMProjects3[[#This Row],[Total Incentive]])/EPMProjects3[[#This Row],[Est. Avoided Cost ($/yr)]],"")</f>
        <v>2.5139064475347657</v>
      </c>
      <c r="L8" s="25" t="s">
        <v>35</v>
      </c>
      <c r="M8" s="29"/>
      <c r="N8" s="86"/>
      <c r="O8" s="83"/>
      <c r="P8" s="78"/>
      <c r="Q8" s="22" t="str">
        <f>IF(EPMProjects3[[#This Row],[Verified Site Savings (kWh/yr)]]="","",EPMProjects3[[#This Row],[Verified Site Savings (kWh/yr)]]*1.09056)</f>
        <v/>
      </c>
      <c r="R8" s="95"/>
      <c r="S8" s="80"/>
    </row>
    <row r="9" spans="2:19" s="4" customFormat="1" ht="49.95" customHeight="1">
      <c r="B9" s="24" t="s">
        <v>36</v>
      </c>
      <c r="C9" s="25" t="s">
        <v>37</v>
      </c>
      <c r="D9" s="25" t="s">
        <v>34</v>
      </c>
      <c r="E9" s="26">
        <v>50000</v>
      </c>
      <c r="F9" s="28">
        <v>130000</v>
      </c>
      <c r="G9" s="19" t="str">
        <f>IF(EPMProjects3[[#This Row],[Project Type]]="Custom",MIN(EPMProjects3[[#This Row],[Est. Project Cost ($)]]*Lists!$C$14,EPMProjects3[[#This Row],[Est. Savings (kWh/yr)]]*Lists!$B$14),"")</f>
        <v/>
      </c>
      <c r="H9" s="19">
        <f>IF(EPMProjects3[[#This Row],[Est. Savings (kWh/yr)]]&lt;&gt;"",EPMProjects3[[#This Row],[Est. Savings (kWh/yr)]]*EnergyCost,"")</f>
        <v>9100</v>
      </c>
      <c r="I9" s="20">
        <f>IF(EPMProjects3[[#This Row],[Est. Savings (kWh/yr)]]="","",0.025*EPMProjects3[[#This Row],[Est. Savings (kWh/yr)]])</f>
        <v>3250</v>
      </c>
      <c r="J9" s="20">
        <f t="shared" si="0"/>
        <v>3250</v>
      </c>
      <c r="K9" s="21">
        <f>_xlfn.IFERROR((EPMProjects3[[#This Row],[Est. Project Cost ($)]]-EPMProjects3[[#This Row],[Total Incentive]])/EPMProjects3[[#This Row],[Est. Avoided Cost ($/yr)]],"")</f>
        <v>5.137362637362638</v>
      </c>
      <c r="L9" s="25" t="s">
        <v>35</v>
      </c>
      <c r="M9" s="29"/>
      <c r="N9" s="86"/>
      <c r="O9" s="83"/>
      <c r="P9" s="78"/>
      <c r="Q9" s="23" t="str">
        <f>IF(EPMProjects3[[#This Row],[Verified Site Savings (kWh/yr)]]="","",EPMProjects3[[#This Row],[Verified Site Savings (kWh/yr)]]*1.09056)</f>
        <v/>
      </c>
      <c r="R9" s="95"/>
      <c r="S9" s="80"/>
    </row>
    <row r="10" spans="2:19" s="4" customFormat="1" ht="49.95" customHeight="1">
      <c r="B10" s="24" t="s">
        <v>38</v>
      </c>
      <c r="C10" s="25" t="s">
        <v>33</v>
      </c>
      <c r="D10" s="25" t="s">
        <v>39</v>
      </c>
      <c r="E10" s="26">
        <v>75000</v>
      </c>
      <c r="F10" s="28">
        <v>800000</v>
      </c>
      <c r="G10" s="19">
        <f>IF(EPMProjects3[[#This Row],[Project Type]]="Custom",MIN(EPMProjects3[[#This Row],[Est. Project Cost ($)]]*Lists!$C$14,EPMProjects3[[#This Row],[Est. Savings (kWh/yr)]]*Lists!$B$14),"")</f>
        <v>52500</v>
      </c>
      <c r="H10" s="19">
        <f>IF(EPMProjects3[[#This Row],[Est. Savings (kWh/yr)]]&lt;&gt;"",EPMProjects3[[#This Row],[Est. Savings (kWh/yr)]]*EnergyCost,"")</f>
        <v>56000.00000000001</v>
      </c>
      <c r="I10" s="20">
        <f>IF(EPMProjects3[[#This Row],[Est. Savings (kWh/yr)]]="","",0.025*EPMProjects3[[#This Row],[Est. Savings (kWh/yr)]])</f>
        <v>20000</v>
      </c>
      <c r="J10" s="20">
        <f t="shared" si="0"/>
        <v>72500</v>
      </c>
      <c r="K10" s="21">
        <f>_xlfn.IFERROR((EPMProjects3[[#This Row],[Est. Project Cost ($)]]-EPMProjects3[[#This Row],[Total Incentive]])/EPMProjects3[[#This Row],[Est. Avoided Cost ($/yr)]],"")</f>
        <v>0.04464285714285714</v>
      </c>
      <c r="L10" s="25" t="s">
        <v>40</v>
      </c>
      <c r="M10" s="29"/>
      <c r="N10" s="86"/>
      <c r="O10" s="83"/>
      <c r="P10" s="78"/>
      <c r="Q10" s="23" t="str">
        <f>IF(EPMProjects3[[#This Row],[Verified Site Savings (kWh/yr)]]="","",EPMProjects3[[#This Row],[Verified Site Savings (kWh/yr)]]*1.09056)</f>
        <v/>
      </c>
      <c r="R10" s="95"/>
      <c r="S10" s="80"/>
    </row>
    <row r="11" spans="2:19" s="4" customFormat="1" ht="49.95" customHeight="1">
      <c r="B11" s="24" t="s">
        <v>41</v>
      </c>
      <c r="C11" s="25" t="s">
        <v>33</v>
      </c>
      <c r="D11" s="25" t="s">
        <v>39</v>
      </c>
      <c r="E11" s="26">
        <v>135000</v>
      </c>
      <c r="F11" s="28">
        <v>160000</v>
      </c>
      <c r="G11" s="19">
        <f>IF(EPMProjects3[[#This Row],[Project Type]]="Custom",MIN(EPMProjects3[[#This Row],[Est. Project Cost ($)]]*Lists!$C$14,EPMProjects3[[#This Row],[Est. Savings (kWh/yr)]]*Lists!$B$14),"")</f>
        <v>52800</v>
      </c>
      <c r="H11" s="19">
        <f>IF(EPMProjects3[[#This Row],[Est. Savings (kWh/yr)]]&lt;&gt;"",EPMProjects3[[#This Row],[Est. Savings (kWh/yr)]]*EnergyCost,"")</f>
        <v>11200.000000000002</v>
      </c>
      <c r="I11" s="20">
        <f>IF(EPMProjects3[[#This Row],[Est. Savings (kWh/yr)]]="","",0.025*EPMProjects3[[#This Row],[Est. Savings (kWh/yr)]])</f>
        <v>4000</v>
      </c>
      <c r="J11" s="20">
        <f t="shared" si="0"/>
        <v>56800</v>
      </c>
      <c r="K11" s="21">
        <f>_xlfn.IFERROR((EPMProjects3[[#This Row],[Est. Project Cost ($)]]-EPMProjects3[[#This Row],[Total Incentive]])/EPMProjects3[[#This Row],[Est. Avoided Cost ($/yr)]],"")</f>
        <v>6.982142857142856</v>
      </c>
      <c r="L11" s="25" t="s">
        <v>42</v>
      </c>
      <c r="M11" s="29"/>
      <c r="N11" s="86"/>
      <c r="O11" s="83"/>
      <c r="P11" s="78"/>
      <c r="Q11" s="23" t="str">
        <f>IF(EPMProjects3[[#This Row],[Verified Site Savings (kWh/yr)]]="","",EPMProjects3[[#This Row],[Verified Site Savings (kWh/yr)]]*1.09056)</f>
        <v/>
      </c>
      <c r="R11" s="95"/>
      <c r="S11" s="80"/>
    </row>
    <row r="12" spans="2:19" s="4" customFormat="1" ht="49.95" customHeight="1">
      <c r="B12" s="24" t="s">
        <v>43</v>
      </c>
      <c r="C12" s="25" t="s">
        <v>33</v>
      </c>
      <c r="D12" s="25" t="s">
        <v>39</v>
      </c>
      <c r="E12" s="26">
        <v>300000</v>
      </c>
      <c r="F12" s="28">
        <v>290000</v>
      </c>
      <c r="G12" s="19">
        <f>IF(EPMProjects3[[#This Row],[Project Type]]="Custom",MIN(EPMProjects3[[#This Row],[Est. Project Cost ($)]]*Lists!$C$14,EPMProjects3[[#This Row],[Est. Savings (kWh/yr)]]*Lists!$B$14),"")</f>
        <v>95700</v>
      </c>
      <c r="H12" s="19">
        <f>IF(EPMProjects3[[#This Row],[Est. Savings (kWh/yr)]]&lt;&gt;"",EPMProjects3[[#This Row],[Est. Savings (kWh/yr)]]*EnergyCost,"")</f>
        <v>20300.000000000004</v>
      </c>
      <c r="I12" s="20">
        <f>IF(EPMProjects3[[#This Row],[Est. Savings (kWh/yr)]]="","",0.025*EPMProjects3[[#This Row],[Est. Savings (kWh/yr)]])</f>
        <v>7250</v>
      </c>
      <c r="J12" s="20">
        <f t="shared" si="0"/>
        <v>102950</v>
      </c>
      <c r="K12" s="21">
        <f>_xlfn.IFERROR((EPMProjects3[[#This Row],[Est. Project Cost ($)]]-EPMProjects3[[#This Row],[Total Incentive]])/EPMProjects3[[#This Row],[Est. Avoided Cost ($/yr)]],"")</f>
        <v>9.706896551724137</v>
      </c>
      <c r="L12" s="25" t="s">
        <v>44</v>
      </c>
      <c r="M12" s="29"/>
      <c r="N12" s="86"/>
      <c r="O12" s="83"/>
      <c r="P12" s="78"/>
      <c r="Q12" s="23" t="str">
        <f>IF(EPMProjects3[[#This Row],[Verified Site Savings (kWh/yr)]]="","",EPMProjects3[[#This Row],[Verified Site Savings (kWh/yr)]]*1.09056)</f>
        <v/>
      </c>
      <c r="R12" s="95"/>
      <c r="S12" s="80"/>
    </row>
    <row r="13" spans="2:19" s="4" customFormat="1" ht="49.95" customHeight="1" hidden="1">
      <c r="B13" s="24"/>
      <c r="C13" s="25"/>
      <c r="D13" s="25"/>
      <c r="E13" s="26"/>
      <c r="F13" s="28"/>
      <c r="G13" s="19" t="str">
        <f>IF(EPMProjects3[[#This Row],[Project Type]]="Custom",MIN(EPMProjects3[[#This Row],[Est. Project Cost ($)]]*Lists!$C$14,EPMProjects3[[#This Row],[Est. Savings (kWh/yr)]]*Lists!$B$14),"")</f>
        <v/>
      </c>
      <c r="H13" s="19" t="str">
        <f>IF(EPMProjects3[[#This Row],[Est. Savings (kWh/yr)]]&lt;&gt;"",EPMProjects3[[#This Row],[Est. Savings (kWh/yr)]]*EnergyCost,"")</f>
        <v/>
      </c>
      <c r="I13" s="20" t="str">
        <f>IF(EPMProjects3[[#This Row],[Est. Savings (kWh/yr)]]="","",0.025*EPMProjects3[[#This Row],[Est. Savings (kWh/yr)]])</f>
        <v/>
      </c>
      <c r="J13" s="20" t="str">
        <f t="shared" si="0"/>
        <v/>
      </c>
      <c r="K13" s="21" t="str">
        <f>_xlfn.IFERROR((EPMProjects3[[#This Row],[Est. Project Cost ($)]]-EPMProjects3[[#This Row],[Total Incentive]])/EPMProjects3[[#This Row],[Est. Avoided Cost ($/yr)]],"")</f>
        <v/>
      </c>
      <c r="L13" s="25"/>
      <c r="M13" s="29"/>
      <c r="N13" s="86"/>
      <c r="O13" s="83"/>
      <c r="P13" s="78"/>
      <c r="Q13" s="23" t="str">
        <f>IF(EPMProjects3[[#This Row],[Verified Site Savings (kWh/yr)]]="","",EPMProjects3[[#This Row],[Verified Site Savings (kWh/yr)]]*1.09056)</f>
        <v/>
      </c>
      <c r="R13" s="95"/>
      <c r="S13" s="80"/>
    </row>
    <row r="14" spans="2:19" s="4" customFormat="1" ht="49.95" customHeight="1">
      <c r="B14" s="24"/>
      <c r="C14" s="25"/>
      <c r="D14" s="25"/>
      <c r="E14" s="26"/>
      <c r="F14" s="28"/>
      <c r="G14" s="19" t="str">
        <f>IF(EPMProjects3[[#This Row],[Project Type]]="Custom",MIN(EPMProjects3[[#This Row],[Est. Project Cost ($)]]*Lists!$C$14,EPMProjects3[[#This Row],[Est. Savings (kWh/yr)]]*Lists!$B$14),"")</f>
        <v/>
      </c>
      <c r="H14" s="19" t="str">
        <f>IF(EPMProjects3[[#This Row],[Est. Savings (kWh/yr)]]&lt;&gt;"",EPMProjects3[[#This Row],[Est. Savings (kWh/yr)]]*EnergyCost,"")</f>
        <v/>
      </c>
      <c r="I14" s="20" t="str">
        <f>IF(EPMProjects3[[#This Row],[Est. Savings (kWh/yr)]]="","",0.025*EPMProjects3[[#This Row],[Est. Savings (kWh/yr)]])</f>
        <v/>
      </c>
      <c r="J14" s="20" t="str">
        <f aca="true" t="shared" si="1" ref="J14:J15">IF(AND(G14="",I14=""),"",SUM(G14,I14))</f>
        <v/>
      </c>
      <c r="K14" s="21" t="str">
        <f>_xlfn.IFERROR((EPMProjects3[[#This Row],[Est. Project Cost ($)]]-EPMProjects3[[#This Row],[Total Incentive]])/EPMProjects3[[#This Row],[Est. Avoided Cost ($/yr)]],"")</f>
        <v/>
      </c>
      <c r="L14" s="25"/>
      <c r="M14" s="29"/>
      <c r="N14" s="86"/>
      <c r="O14" s="83"/>
      <c r="P14" s="78"/>
      <c r="Q14" s="23" t="str">
        <f>IF(EPMProjects3[[#This Row],[Verified Site Savings (kWh/yr)]]="","",EPMProjects3[[#This Row],[Verified Site Savings (kWh/yr)]]*1.09056)</f>
        <v/>
      </c>
      <c r="R14" s="95"/>
      <c r="S14" s="80"/>
    </row>
    <row r="15" spans="2:19" s="4" customFormat="1" ht="49.95" customHeight="1" thickBot="1">
      <c r="B15" s="24"/>
      <c r="C15" s="25"/>
      <c r="D15" s="25"/>
      <c r="E15" s="26"/>
      <c r="F15" s="28"/>
      <c r="G15" s="19" t="str">
        <f>IF(EPMProjects3[[#This Row],[Project Type]]="Custom",MIN(EPMProjects3[[#This Row],[Est. Project Cost ($)]]*Lists!$C$14,EPMProjects3[[#This Row],[Est. Savings (kWh/yr)]]*Lists!$B$14),"")</f>
        <v/>
      </c>
      <c r="H15" s="19" t="str">
        <f>IF(EPMProjects3[[#This Row],[Est. Savings (kWh/yr)]]&lt;&gt;"",EPMProjects3[[#This Row],[Est. Savings (kWh/yr)]]*EnergyCost,"")</f>
        <v/>
      </c>
      <c r="I15" s="20" t="str">
        <f>IF(EPMProjects3[[#This Row],[Est. Savings (kWh/yr)]]="","",0.025*EPMProjects3[[#This Row],[Est. Savings (kWh/yr)]])</f>
        <v/>
      </c>
      <c r="J15" s="20" t="str">
        <f t="shared" si="1"/>
        <v/>
      </c>
      <c r="K15" s="21" t="str">
        <f>_xlfn.IFERROR((EPMProjects3[[#This Row],[Est. Project Cost ($)]]-EPMProjects3[[#This Row],[Total Incentive]])/EPMProjects3[[#This Row],[Est. Avoided Cost ($/yr)]],"")</f>
        <v/>
      </c>
      <c r="L15" s="25"/>
      <c r="M15" s="29"/>
      <c r="N15" s="86"/>
      <c r="O15" s="83"/>
      <c r="P15" s="78"/>
      <c r="Q15" s="23" t="str">
        <f>IF(EPMProjects3[[#This Row],[Verified Site Savings (kWh/yr)]]="","",EPMProjects3[[#This Row],[Verified Site Savings (kWh/yr)]]*1.09056)</f>
        <v/>
      </c>
      <c r="R15" s="95"/>
      <c r="S15" s="80"/>
    </row>
    <row r="16" spans="2:19" s="4" customFormat="1" ht="49.95" customHeight="1" thickBot="1" thickTop="1">
      <c r="B16" s="30" t="s">
        <v>45</v>
      </c>
      <c r="C16" s="31"/>
      <c r="D16" s="32"/>
      <c r="E16" s="33">
        <f>IF(SUBTOTAL(109,[Est. Project Cost ($)])=0,"",SUBTOTAL(109,[Est. Project Cost ($)]))</f>
        <v>1160000</v>
      </c>
      <c r="F16" s="34">
        <f>IF(SUBTOTAL(109,[Est. Savings (kWh/yr)])=0,"",SUBTOTAL(109,[Est. Savings (kWh/yr)]))</f>
        <v>2510000</v>
      </c>
      <c r="G16" s="35">
        <f>IF(SUBTOTAL(109,[Est. Utility Incentive])=0,"",SUBTOTAL(109,[Est. Utility Incentive]))</f>
        <v>573900</v>
      </c>
      <c r="H16" s="35">
        <f>SUBTOTAL(109,[Est. Avoided Cost ($/yr)])</f>
        <v>175700.00000000003</v>
      </c>
      <c r="I16" s="35">
        <f>SUBTOTAL(109,[Est. EPM Incentive])</f>
        <v>62750</v>
      </c>
      <c r="J16" s="35">
        <f>IF(SUBTOTAL(109,[Total Incentive])=0,"",SUBTOTAL(109,[Total Incentive]))</f>
        <v>636650</v>
      </c>
      <c r="K16" s="36"/>
      <c r="L16" s="32"/>
      <c r="M16" s="32"/>
      <c r="N16" s="87"/>
      <c r="O16" s="31"/>
      <c r="P16" s="79" t="str">
        <f>IF(SUBTOTAL(109,[Verified Site Savings (kWh/yr)])=0,"",SUBTOTAL(109,[Verified Site Savings (kWh/yr)]))</f>
        <v/>
      </c>
      <c r="Q16" s="18" t="str">
        <f>IF(SUBTOTAL(109,[Verified Busbar Savings (kWh/yr)])=0,"",SUBTOTAL(109,[Verified Busbar Savings (kWh/yr)]))</f>
        <v/>
      </c>
      <c r="R16" s="79"/>
      <c r="S16" s="81"/>
    </row>
    <row r="17" spans="2:20" s="4" customFormat="1" ht="30.9" customHeight="1" thickTop="1">
      <c r="B17" s="8"/>
      <c r="C17" s="5"/>
      <c r="D17" s="5"/>
      <c r="E17" s="8"/>
      <c r="F17" s="8"/>
      <c r="G17" s="8"/>
      <c r="H17" s="10"/>
      <c r="I17" s="10"/>
      <c r="J17" s="5"/>
      <c r="K17" s="5"/>
      <c r="L17" s="5"/>
      <c r="M17" s="5"/>
      <c r="N17" s="5"/>
      <c r="O17" s="5"/>
      <c r="P17" s="5"/>
      <c r="Q17" s="5"/>
      <c r="R17" s="5"/>
      <c r="S17" s="8"/>
      <c r="T17" s="17"/>
    </row>
    <row r="18" spans="2:19" s="5" customFormat="1" ht="13.8">
      <c r="B18" s="6"/>
      <c r="C18" s="6"/>
      <c r="D18" s="6"/>
      <c r="E18" s="6"/>
      <c r="F18" s="6"/>
      <c r="G18" s="6"/>
      <c r="H18" s="11"/>
      <c r="I18" s="11"/>
      <c r="J18" s="6"/>
      <c r="K18" s="6"/>
      <c r="L18" s="6"/>
      <c r="M18" s="6"/>
      <c r="P18" s="6"/>
      <c r="Q18" s="6"/>
      <c r="R18" s="6"/>
      <c r="S18" s="6"/>
    </row>
    <row r="19" spans="2:19" s="5" customFormat="1" ht="14.7" customHeight="1">
      <c r="B19" s="6"/>
      <c r="C19" s="6"/>
      <c r="D19" s="6"/>
      <c r="E19" s="6"/>
      <c r="F19" s="6"/>
      <c r="G19" s="6"/>
      <c r="H19" s="11"/>
      <c r="I19" s="11"/>
      <c r="J19" s="6"/>
      <c r="K19" s="6"/>
      <c r="L19" s="6"/>
      <c r="M19" s="6"/>
      <c r="O19"/>
      <c r="P19" s="6"/>
      <c r="Q19" s="6"/>
      <c r="R19" s="6"/>
      <c r="S19" s="6"/>
    </row>
    <row r="20" ht="13.8">
      <c r="T20" s="5"/>
    </row>
  </sheetData>
  <sheetProtection formatCells="0" formatColumns="0" formatRows="0" insertColumns="0" insertRows="0" insertHyperlinks="0" deleteColumns="0" deleteRows="0" sort="0" autoFilter="0" pivotTables="0"/>
  <mergeCells count="8">
    <mergeCell ref="F3:G3"/>
    <mergeCell ref="F4:G4"/>
    <mergeCell ref="F2:G2"/>
    <mergeCell ref="B2:C4"/>
    <mergeCell ref="O6:S6"/>
    <mergeCell ref="O5:S5"/>
    <mergeCell ref="M2:M3"/>
    <mergeCell ref="N2:N3"/>
  </mergeCells>
  <dataValidations count="4">
    <dataValidation type="list" allowBlank="1" showInputMessage="1" showErrorMessage="1" sqref="C8:C15">
      <formula1>ProjectType</formula1>
    </dataValidation>
    <dataValidation type="decimal" allowBlank="1" showInputMessage="1" showErrorMessage="1" sqref="E8:G15">
      <formula1>0</formula1>
      <formula2>1000000000</formula2>
    </dataValidation>
    <dataValidation type="list" allowBlank="1" showInputMessage="1" showErrorMessage="1" sqref="D8:D15">
      <formula1>ProjectStatus</formula1>
    </dataValidation>
    <dataValidation type="date" allowBlank="1" showInputMessage="1" showErrorMessage="1" sqref="O12:O15">
      <formula1>43831</formula1>
      <formula2>47484</formula2>
    </dataValidation>
  </dataValidations>
  <printOptions horizontalCentered="1"/>
  <pageMargins left="0.48" right="0.4" top="1" bottom="0.62" header="1" footer="0.5"/>
  <pageSetup fitToHeight="1" fitToWidth="1" horizontalDpi="300" verticalDpi="300" orientation="landscape" scale="54" r:id="rId6"/>
  <headerFooter>
    <oddFooter>&amp;L&amp;A&amp;R&amp;G</oddFooter>
  </headerFooter>
  <ignoredErrors>
    <ignoredError sqref="G8 G10:G12"/>
    <ignoredError sqref="G9 G13:G15" listDataValidation="1"/>
    <ignoredError sqref="G13:G15" listDataValidation="1"/>
  </ignoredErrors>
  <drawing r:id="rId4"/>
  <legacyDrawing r:id="rId2"/>
  <legacyDrawingHF r:id="rId5"/>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25"/>
  <sheetViews>
    <sheetView showGridLines="0" workbookViewId="0" topLeftCell="A1">
      <selection activeCell="G10" sqref="G10"/>
    </sheetView>
  </sheetViews>
  <sheetFormatPr defaultColWidth="9.140625" defaultRowHeight="12.75"/>
  <cols>
    <col min="1" max="1" width="22.28125" style="0" customWidth="1"/>
    <col min="2" max="2" width="15.00390625" style="0" bestFit="1" customWidth="1"/>
    <col min="3" max="3" width="16.57421875" style="0" bestFit="1" customWidth="1"/>
    <col min="4" max="4" width="20.28125" style="0" bestFit="1" customWidth="1"/>
    <col min="5" max="5" width="2.28125" style="0" customWidth="1"/>
  </cols>
  <sheetData>
    <row r="6" ht="13.8" thickBot="1">
      <c r="A6" s="37" t="s">
        <v>56</v>
      </c>
    </row>
    <row r="7" spans="1:3" ht="12.75">
      <c r="A7" s="38"/>
      <c r="B7" s="39" t="s">
        <v>57</v>
      </c>
      <c r="C7" s="52" t="s">
        <v>58</v>
      </c>
    </row>
    <row r="8" spans="1:3" ht="12.75">
      <c r="A8" s="41" t="s">
        <v>33</v>
      </c>
      <c r="B8" s="53">
        <v>1.09056</v>
      </c>
      <c r="C8" s="54">
        <v>1.11183</v>
      </c>
    </row>
    <row r="9" spans="1:3" ht="13.8" thickBot="1">
      <c r="A9" s="43" t="s">
        <v>37</v>
      </c>
      <c r="B9" s="55">
        <v>1.07478</v>
      </c>
      <c r="C9" s="56">
        <v>1.10816</v>
      </c>
    </row>
    <row r="12" ht="13.8" thickBot="1">
      <c r="A12" s="37" t="s">
        <v>59</v>
      </c>
    </row>
    <row r="13" spans="1:4" ht="13.8" thickBot="1">
      <c r="A13" s="45" t="s">
        <v>15</v>
      </c>
      <c r="B13" s="46" t="s">
        <v>60</v>
      </c>
      <c r="C13" s="47" t="s">
        <v>61</v>
      </c>
      <c r="D13" s="57" t="s">
        <v>62</v>
      </c>
    </row>
    <row r="14" spans="1:4" ht="13.8" thickTop="1">
      <c r="A14" s="44" t="s">
        <v>33</v>
      </c>
      <c r="B14" s="59">
        <v>0.33</v>
      </c>
      <c r="C14" s="61">
        <v>0.7</v>
      </c>
      <c r="D14" s="62">
        <v>1.11183</v>
      </c>
    </row>
    <row r="15" spans="1:4" ht="12.75">
      <c r="A15" s="40" t="s">
        <v>37</v>
      </c>
      <c r="B15" s="104" t="s">
        <v>63</v>
      </c>
      <c r="C15" s="105" t="s">
        <v>64</v>
      </c>
      <c r="D15" s="63">
        <v>1.10816</v>
      </c>
    </row>
    <row r="16" spans="1:4" ht="12.75">
      <c r="A16" s="41" t="s">
        <v>47</v>
      </c>
      <c r="B16" s="42" t="s">
        <v>64</v>
      </c>
      <c r="C16" s="42" t="s">
        <v>64</v>
      </c>
      <c r="D16" s="64">
        <v>1.11183</v>
      </c>
    </row>
    <row r="17" spans="1:4" ht="13.8" thickBot="1">
      <c r="A17" s="43" t="s">
        <v>52</v>
      </c>
      <c r="B17" s="60">
        <v>0.04</v>
      </c>
      <c r="C17" s="58" t="s">
        <v>64</v>
      </c>
      <c r="D17" s="65">
        <v>1.11183</v>
      </c>
    </row>
    <row r="19" ht="13.8" thickBot="1"/>
    <row r="20" ht="13.8" thickBot="1">
      <c r="A20" s="51" t="s">
        <v>16</v>
      </c>
    </row>
    <row r="21" spans="1:2" ht="13.8" thickTop="1">
      <c r="A21" s="50" t="s">
        <v>34</v>
      </c>
      <c r="B21" s="37"/>
    </row>
    <row r="22" spans="1:2" ht="12.75">
      <c r="A22" s="48" t="s">
        <v>65</v>
      </c>
      <c r="B22" s="37"/>
    </row>
    <row r="23" spans="1:2" ht="12.75">
      <c r="A23" s="48" t="s">
        <v>66</v>
      </c>
      <c r="B23" s="37"/>
    </row>
    <row r="24" spans="1:2" ht="12.75">
      <c r="A24" s="48" t="s">
        <v>67</v>
      </c>
      <c r="B24" s="37"/>
    </row>
    <row r="25" spans="1:2" ht="13.8" thickBot="1">
      <c r="A25" s="49" t="s">
        <v>68</v>
      </c>
      <c r="B25" s="37"/>
    </row>
  </sheetData>
  <printOptions/>
  <pageMargins left="0.7" right="0.7" top="0.75" bottom="0.75" header="0.3" footer="0.3"/>
  <pageSetup horizontalDpi="1200" verticalDpi="1200" orientation="portrait" r:id="rId3"/>
  <headerFooter>
    <oddFooter>&amp;L&amp;A&amp;R&amp;G</oddFooter>
  </headerFooter>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8"/>
  <sheetViews>
    <sheetView workbookViewId="0" topLeftCell="A1">
      <selection activeCell="B33" sqref="B33"/>
    </sheetView>
  </sheetViews>
  <sheetFormatPr defaultColWidth="9.140625" defaultRowHeight="12.75"/>
  <cols>
    <col min="1" max="1" width="2.7109375" style="0" customWidth="1"/>
    <col min="2" max="2" width="18.8515625" style="0" customWidth="1"/>
    <col min="3" max="3" width="30.7109375" style="0" customWidth="1"/>
    <col min="4" max="4" width="36.421875" style="0" customWidth="1"/>
    <col min="5" max="5" width="19.28125" style="0" bestFit="1" customWidth="1"/>
    <col min="6" max="7" width="13.00390625" style="0" customWidth="1"/>
    <col min="8" max="8" width="2.7109375" style="0" customWidth="1"/>
  </cols>
  <sheetData>
    <row r="1" ht="13.8" thickBot="1">
      <c r="B1" s="37" t="s">
        <v>69</v>
      </c>
    </row>
    <row r="2" spans="2:4" ht="14.4">
      <c r="B2" s="98" t="s">
        <v>70</v>
      </c>
      <c r="C2" s="99" t="s">
        <v>71</v>
      </c>
      <c r="D2" s="100" t="s">
        <v>72</v>
      </c>
    </row>
    <row r="3" spans="2:4" ht="14.4" thickBot="1">
      <c r="B3" s="101" t="s">
        <v>73</v>
      </c>
      <c r="C3" s="97" t="s">
        <v>74</v>
      </c>
      <c r="D3" s="102" t="s">
        <v>75</v>
      </c>
    </row>
    <row r="4" ht="14.4" thickTop="1">
      <c r="B4" s="96"/>
    </row>
    <row r="5" ht="13.8">
      <c r="B5" s="103"/>
    </row>
    <row r="6" ht="13.8" thickBot="1">
      <c r="B6" s="37" t="s">
        <v>76</v>
      </c>
    </row>
    <row r="7" spans="2:7" ht="28.8">
      <c r="B7" s="98" t="s">
        <v>70</v>
      </c>
      <c r="C7" s="99" t="s">
        <v>71</v>
      </c>
      <c r="D7" s="100" t="s">
        <v>77</v>
      </c>
      <c r="E7" s="98" t="s">
        <v>78</v>
      </c>
      <c r="F7" s="99" t="s">
        <v>27</v>
      </c>
      <c r="G7" s="100" t="s">
        <v>79</v>
      </c>
    </row>
    <row r="8" spans="2:7" ht="14.4" thickBot="1">
      <c r="B8" s="101" t="s">
        <v>73</v>
      </c>
      <c r="C8" s="97" t="s">
        <v>80</v>
      </c>
      <c r="D8" s="102" t="s">
        <v>81</v>
      </c>
      <c r="E8" s="101" t="s">
        <v>82</v>
      </c>
      <c r="F8" s="97">
        <v>45085</v>
      </c>
      <c r="G8" s="102">
        <v>1025166.75</v>
      </c>
    </row>
    <row r="9" ht="13.8" thickTop="1"/>
  </sheetData>
  <conditionalFormatting sqref="C2:D2">
    <cfRule type="duplicateValues" priority="2" dxfId="0">
      <formula>AND(COUNTIF($C$2:$D$2,C2)&gt;1,NOT(ISBLANK(C2)))</formula>
    </cfRule>
  </conditionalFormatting>
  <conditionalFormatting sqref="C7:D7 F7:G7">
    <cfRule type="duplicateValues" priority="1" dxfId="0">
      <formula>AND(COUNTIF($C$7:$D$7,C7)+COUNTIF($F$7:$G$7,C7)&gt;1,NOT(ISBLANK(C7)))</formula>
    </cfRule>
  </conditionalFormatting>
  <printOptions horizontalCentered="1"/>
  <pageMargins left="0.7" right="0.7" top="0.75" bottom="0.75" header="0.3" footer="0.3"/>
  <pageSetup fitToHeight="0" fitToWidth="1" horizontalDpi="1200" verticalDpi="1200" orientation="landscape" scale="91" r:id="rId2"/>
  <headerFooter>
    <oddFooter>&amp;L&amp;A&amp;R&amp;G</oddFooter>
  </headerFooter>
  <legacyDrawingHF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TaxCatchAll xmlns="40679aef-4636-416d-90bc-08123948ef9c" xsi:nil="true"/>
    <lcf76f155ced4ddcb4097134ff3c332f xmlns="8d57f530-8b79-40b5-9b4b-099b1ea336f6">
      <Terms xmlns="http://schemas.microsoft.com/office/infopath/2007/PartnerControls"/>
    </lcf76f155ced4ddcb4097134ff3c332f>
    <Report_x0020_Date xmlns="8d57f530-8b79-40b5-9b4b-099b1ea336f6" xsi:nil="true"/>
    <SPOMigration_x002d_DocumentType xmlns="8d57f530-8b79-40b5-9b4b-099b1ea336f6" xsi:nil="true"/>
    <DateDataImport xmlns="8d57f530-8b79-40b5-9b4b-099b1ea336f6">false</DateDataImport>
    <MigrationID xmlns="8d57f530-8b79-40b5-9b4b-099b1ea336f6" xsi:nil="true"/>
    <Report_x0020_Type xmlns="8d57f530-8b79-40b5-9b4b-099b1ea336f6">Other</Report_x0020_Typ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D6807A8A15F744A993620D796518824" ma:contentTypeVersion="15" ma:contentTypeDescription="Create a new document." ma:contentTypeScope="" ma:versionID="b544fb9cf3ba88252af9c1eddadd8028">
  <xsd:schema xmlns:xsd="http://www.w3.org/2001/XMLSchema" xmlns:xs="http://www.w3.org/2001/XMLSchema" xmlns:p="http://schemas.microsoft.com/office/2006/metadata/properties" xmlns:ns2="8d57f530-8b79-40b5-9b4b-099b1ea336f6" xmlns:ns3="40679aef-4636-416d-90bc-08123948ef9c" targetNamespace="http://schemas.microsoft.com/office/2006/metadata/properties" ma:root="true" ma:fieldsID="65ac75f75c3fcdb5984a527353d52438" ns2:_="" ns3:_="">
    <xsd:import namespace="8d57f530-8b79-40b5-9b4b-099b1ea336f6"/>
    <xsd:import namespace="40679aef-4636-416d-90bc-08123948ef9c"/>
    <xsd:element name="properties">
      <xsd:complexType>
        <xsd:sequence>
          <xsd:element name="documentManagement">
            <xsd:complexType>
              <xsd:all>
                <xsd:element ref="ns2:Report_x0020_Type" minOccurs="0"/>
                <xsd:element ref="ns2:Report_x0020_Date" minOccurs="0"/>
                <xsd:element ref="ns2:MediaServiceMetadata" minOccurs="0"/>
                <xsd:element ref="ns2:MediaServiceFastMetadata" minOccurs="0"/>
                <xsd:element ref="ns2:MediaServiceSearchProperties" minOccurs="0"/>
                <xsd:element ref="ns2:DateDataImport" minOccurs="0"/>
                <xsd:element ref="ns2:MigrationID" minOccurs="0"/>
                <xsd:element ref="ns2:SPOMigration_x002d_DocumentType"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57f530-8b79-40b5-9b4b-099b1ea336f6" elementFormDefault="qualified">
    <xsd:import namespace="http://schemas.microsoft.com/office/2006/documentManagement/types"/>
    <xsd:import namespace="http://schemas.microsoft.com/office/infopath/2007/PartnerControls"/>
    <xsd:element name="Report_x0020_Type" ma:index="8" nillable="true" ma:displayName="Report Type" ma:default="Other" ma:format="Dropdown" ma:internalName="Report_x0020_Type">
      <xsd:simpleType>
        <xsd:restriction base="dms:Choice">
          <xsd:enumeration value="BEETS Activity Report"/>
          <xsd:enumeration value="EEdb Exports"/>
          <xsd:enumeration value="EER Reports"/>
          <xsd:enumeration value="Monthly Report"/>
          <xsd:enumeration value="Weekly Ops"/>
          <xsd:enumeration value="Other"/>
        </xsd:restriction>
      </xsd:simpleType>
    </xsd:element>
    <xsd:element name="Report_x0020_Date" ma:index="9" nillable="true" ma:displayName="Report Date" ma:format="DateOnly" ma:internalName="Report_x0020_Dat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DateDataImport" ma:index="13" nillable="true" ma:displayName="Data Imported" ma:default="0" ma:description="Date the report data was imported into SPO" ma:format="Dropdown" ma:internalName="DateDataImport">
      <xsd:simpleType>
        <xsd:restriction base="dms:Boolean"/>
      </xsd:simpleType>
    </xsd:element>
    <xsd:element name="MigrationID" ma:index="14" nillable="true" ma:displayName="MigrationID" ma:decimals="0" ma:description="Used for migration purposes only; can be deleted after migration is complete (May 2023 or later)" ma:internalName="MigrationID">
      <xsd:simpleType>
        <xsd:restriction base="dms:Number"/>
      </xsd:simpleType>
    </xsd:element>
    <xsd:element name="SPOMigration_x002d_DocumentType" ma:index="15" nillable="true" ma:displayName="SPOMigration-DocumentType" ma:description="Used for migration purposes only; can be deleted after migration is complete (May 2023 or later)" ma:internalName="SPOMigration_x002d_DocumentType">
      <xsd:simpleType>
        <xsd:restriction base="dms:Text">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bd9a893-75f3-40c6-8bf4-095a97233ad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679aef-4636-416d-90bc-08123948ef9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5d4f0b7f-8011-4caa-9e68-4e43fa87907f}" ma:internalName="TaxCatchAll" ma:showField="CatchAllData" ma:web="40679aef-4636-416d-90bc-08123948ef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6E3F31-0EC8-4E84-9E41-694D1BF212F7}">
  <ds:schemaRefs>
    <ds:schemaRef ds:uri="http://schemas.microsoft.com/sharepoint/v3/contenttype/forms"/>
  </ds:schemaRefs>
</ds:datastoreItem>
</file>

<file path=customXml/itemProps2.xml><?xml version="1.0" encoding="utf-8"?>
<ds:datastoreItem xmlns:ds="http://schemas.openxmlformats.org/officeDocument/2006/customXml" ds:itemID="{BC2F230E-0FE9-4FC8-B23D-A4B2D068598F}">
  <ds:schemaRefs>
    <ds:schemaRef ds:uri="40679aef-4636-416d-90bc-08123948ef9c"/>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8d57f530-8b79-40b5-9b4b-099b1ea336f6"/>
    <ds:schemaRef ds:uri="http://www.w3.org/XML/1998/namespace"/>
  </ds:schemaRefs>
</ds:datastoreItem>
</file>

<file path=customXml/itemProps3.xml><?xml version="1.0" encoding="utf-8"?>
<ds:datastoreItem xmlns:ds="http://schemas.openxmlformats.org/officeDocument/2006/customXml" ds:itemID="{6B7DAC2B-60AD-4304-8634-717739EF37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57f530-8b79-40b5-9b4b-099b1ea336f6"/>
    <ds:schemaRef ds:uri="40679aef-4636-416d-90bc-08123948ef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SEH America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EPM Comprehensive Plan Template</dc:title>
  <dc:subject/>
  <dc:creator>sm5486</dc:creator>
  <cp:keywords/>
  <dc:description/>
  <cp:lastModifiedBy>Kust,Xieming Z (BPA) - PEM-6</cp:lastModifiedBy>
  <cp:lastPrinted>2023-10-05T15:09:20Z</cp:lastPrinted>
  <dcterms:created xsi:type="dcterms:W3CDTF">2009-12-07T16:40:47Z</dcterms:created>
  <dcterms:modified xsi:type="dcterms:W3CDTF">2023-10-12T18:32:07Z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0x0101005D6807A8A15F744A993620D796518824</vt:lpwstr>
  </property>
  <property fmtid="{D5CDD505-2E9C-101B-9397-08002B2CF9AE}" pid="4" name="DocumentType">
    <vt:lpwstr>515</vt:lpwstr>
  </property>
  <property fmtid="{D5CDD505-2E9C-101B-9397-08002B2CF9AE}" pid="5" name="EnergyProgram">
    <vt:lpwstr>683</vt:lpwstr>
  </property>
  <property fmtid="{D5CDD505-2E9C-101B-9397-08002B2CF9AE}" pid="6" name="ProgramComponent">
    <vt:lpwstr>748</vt:lpwstr>
  </property>
  <property fmtid="{D5CDD505-2E9C-101B-9397-08002B2CF9AE}" pid="7" name="DocumentCategory">
    <vt:lpwstr>511</vt:lpwstr>
  </property>
  <property fmtid="{D5CDD505-2E9C-101B-9397-08002B2CF9AE}" pid="8" name="Order">
    <vt:r8>2100</vt:r8>
  </property>
  <property fmtid="{D5CDD505-2E9C-101B-9397-08002B2CF9AE}" pid="9" name="WorkflowChangePath">
    <vt:lpwstr>391dfb79-6842-48de-9b8e-52a27e35f105,6;</vt:lpwstr>
  </property>
  <property fmtid="{D5CDD505-2E9C-101B-9397-08002B2CF9AE}" pid="10" name="xd_ProgID">
    <vt:lpwstr/>
  </property>
  <property fmtid="{D5CDD505-2E9C-101B-9397-08002B2CF9AE}" pid="11" name="TemplateUrl">
    <vt:lpwstr/>
  </property>
  <property fmtid="{D5CDD505-2E9C-101B-9397-08002B2CF9AE}" pid="12" name="DocumentType0">
    <vt:lpwstr>Template|6ce5b9f1-3634-470c-8674-372f32010ee7</vt:lpwstr>
  </property>
  <property fmtid="{D5CDD505-2E9C-101B-9397-08002B2CF9AE}" pid="13" name="ProgramComponent0">
    <vt:lpwstr>EPM|9bc43b62-2625-4746-8461-263df3bb4da5</vt:lpwstr>
  </property>
  <property fmtid="{D5CDD505-2E9C-101B-9397-08002B2CF9AE}" pid="14" name="EnergyProgram0">
    <vt:lpwstr>BPA Energy Smart Industrial (ESI)|61918a4e-2e8e-4888-a5c4-04ebf34c463f</vt:lpwstr>
  </property>
  <property fmtid="{D5CDD505-2E9C-101B-9397-08002B2CF9AE}" pid="15" name="DocumentCategory0">
    <vt:lpwstr>Program Materials|0b8f9eb2-fb76-497a-bb1a-a2db02aec385</vt:lpwstr>
  </property>
  <property fmtid="{D5CDD505-2E9C-101B-9397-08002B2CF9AE}" pid="16" name="MediaServiceImageTags">
    <vt:lpwstr/>
  </property>
</Properties>
</file>