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335" yWindow="570" windowWidth="10290" windowHeight="7560" activeTab="0"/>
  </bookViews>
  <sheets>
    <sheet name="Summary" sheetId="7" r:id="rId1"/>
    <sheet name="16-17 EEI Budgets" sheetId="8" r:id="rId2"/>
    <sheet name="incremental revenue requirement" sheetId="5" r:id="rId3"/>
  </sheets>
  <externalReferences>
    <externalReference r:id="rId6"/>
  </externalReferences>
  <definedNames>
    <definedName name="Beg_Bal" localSheetId="1">'[1]Accounting Simulation'!$C$18:$C$377</definedName>
    <definedName name="Beg_Bal">#REF!</definedName>
    <definedName name="Cum_Int">#REF!</definedName>
    <definedName name="CustomerList">'16-17 EEI Budgets'!$A$11:$A$143</definedName>
    <definedName name="Data">#REF!</definedName>
    <definedName name="End_Bal" localSheetId="1">'[1]Accounting Simulation'!$I$18:$I$377</definedName>
    <definedName name="End_Bal">#REF!</definedName>
    <definedName name="Extra_Pay" localSheetId="1">'[1]Accounting Simulation'!$E$18:$E$377</definedName>
    <definedName name="Extra_Pay">#REF!</definedName>
    <definedName name="Full_Print" localSheetId="1">'[1]Accounting Simulation'!$A$1:$J$377</definedName>
    <definedName name="Full_Print">#REF!</definedName>
    <definedName name="Header_Row" localSheetId="1">ROW('[1]Accounting Simulation'!$17:$17)</definedName>
    <definedName name="Header_Row">ROW(#REF!)</definedName>
    <definedName name="Int" localSheetId="1">'[1]Accounting Simulation'!$H$18:$H$377</definedName>
    <definedName name="Int">#REF!</definedName>
    <definedName name="Interest_Rate" localSheetId="1">'[1]Accounting Simulation'!$D$6</definedName>
    <definedName name="Interest_Rate">#REF!</definedName>
    <definedName name="Last_Row" localSheetId="1">IF('16-17 EEI Budgets'!Values_Entered,'16-17 EEI Budgets'!Header_Row+'16-17 EEI Budgets'!Number_of_Payments,'16-17 EEI Budgets'!Header_Row)</definedName>
    <definedName name="Last_Row">IF(Values_Entered,Header_Row+Number_of_Payments,Header_Row)</definedName>
    <definedName name="Loan_Amount" localSheetId="1">'[1]Accounting Simulation'!$D$5</definedName>
    <definedName name="Loan_Amount">#REF!</definedName>
    <definedName name="Loan_Start" localSheetId="1">'[1]Accounting Simulation'!$D$9</definedName>
    <definedName name="Loan_Start">#REF!</definedName>
    <definedName name="Loan_Years" localSheetId="1">'[1]Accounting Simulation'!$D$7</definedName>
    <definedName name="Loan_Years">#REF!</definedName>
    <definedName name="Num_Pmt_Per_Year" localSheetId="1">'[1]Accounting Simulation'!$D$8</definedName>
    <definedName name="Num_Pmt_Per_Year">#REF!</definedName>
    <definedName name="Number_of_Payments" localSheetId="1">MATCH(0.01,'16-17 EEI Budgets'!End_Bal,-1)+1</definedName>
    <definedName name="Number_of_Payments">MATCH(0.01,End_Bal,-1)+1</definedName>
    <definedName name="Pay_Date">#REF!</definedName>
    <definedName name="Pay_Num" localSheetId="1">'[1]Accounting Simulation'!$A$18:$A$377</definedName>
    <definedName name="Pay_Num">#REF!</definedName>
    <definedName name="Payment_Date" localSheetId="1">DATE(YEAR('16-17 EEI Budgets'!Loan_Start),MONTH('16-17 EEI Budgets'!Loan_Start)+PAYMENT_NUMBER,DAY('16-17 EEI Budgets'!Loan_Start))</definedName>
    <definedName name="Payment_Date">DATE(YEAR(Loan_Start),MONTH(Loan_Start)+PAYMENT_NUMBER,DAY(Loan_Start))</definedName>
    <definedName name="Princ" localSheetId="1">'[1]Accounting Simulation'!$G$18:$G$377</definedName>
    <definedName name="Princ">#REF!</definedName>
    <definedName name="Print_Area_Reset" localSheetId="1">OFFSET('16-17 EEI Budgets'!Full_Print,0,0,'16-17 EEI Budgets'!Last_Row)</definedName>
    <definedName name="Print_Area_Reset">OFFSET(Full_Print,0,0,Last_Row)</definedName>
    <definedName name="Sched_Pay" localSheetId="1">'[1]Accounting Simulation'!$D$18:$D$377</definedName>
    <definedName name="Sched_Pay">#REF!</definedName>
    <definedName name="Scheduled_Extra_Payments" localSheetId="1">'[1]Accounting Simulation'!$D$10</definedName>
    <definedName name="Scheduled_Extra_Payments">#REF!</definedName>
    <definedName name="Scheduled_Interest_Rate">#REF!</definedName>
    <definedName name="Scheduled_Monthly_Payment" localSheetId="1">'[1]Accounting Simulation'!$H$5</definedName>
    <definedName name="Scheduled_Monthly_Payment">#REF!</definedName>
    <definedName name="Total_Interest">#REF!</definedName>
    <definedName name="Total_Pay">#REF!</definedName>
    <definedName name="Total_Payment" localSheetId="1">SCHEDULED_PAYMENT+EXTRA_PAYMENT</definedName>
    <definedName name="Total_Payment">SCHEDULED_PAYMENT+EXTRA_PAYMENT</definedName>
    <definedName name="Values_Entered" localSheetId="1">IF('16-17 EEI Budgets'!Loan_Amount*'16-17 EEI Budgets'!Interest_Rate*'16-17 EEI Budgets'!Loan_Years*'16-17 EEI Budgets'!Loan_Start&gt;0,1,0)</definedName>
    <definedName name="Values_Entered">IF(Loan_Amount*Interest_Rate*Loan_Years*Loan_Start&gt;0,1,0)</definedName>
  </definedNames>
  <calcPr calcId="145621"/>
</workbook>
</file>

<file path=xl/sharedStrings.xml><?xml version="1.0" encoding="utf-8"?>
<sst xmlns="http://schemas.openxmlformats.org/spreadsheetml/2006/main" count="383" uniqueCount="215">
  <si>
    <t>Interest</t>
  </si>
  <si>
    <t>Total</t>
  </si>
  <si>
    <t>($thousands)</t>
  </si>
  <si>
    <t>Investment</t>
  </si>
  <si>
    <t>In-Service Year:</t>
  </si>
  <si>
    <t>Expense</t>
  </si>
  <si>
    <t>EEI</t>
  </si>
  <si>
    <t>Amort Exp</t>
  </si>
  <si>
    <t>Annual Average</t>
  </si>
  <si>
    <t>Year 1</t>
  </si>
  <si>
    <t>Year 2</t>
  </si>
  <si>
    <t>Year 3</t>
  </si>
  <si>
    <t>Year 4</t>
  </si>
  <si>
    <t>Year 5</t>
  </si>
  <si>
    <t>Year 6</t>
  </si>
  <si>
    <t>Year 7</t>
  </si>
  <si>
    <t>Year 8</t>
  </si>
  <si>
    <t>Year 9</t>
  </si>
  <si>
    <t>Year 10</t>
  </si>
  <si>
    <t>Year 11</t>
  </si>
  <si>
    <t>Year 12</t>
  </si>
  <si>
    <t>Monthly Credit</t>
  </si>
  <si>
    <t>Billing Credit Customer</t>
  </si>
  <si>
    <t>Amortization Expense</t>
  </si>
  <si>
    <t>A</t>
  </si>
  <si>
    <t>B</t>
  </si>
  <si>
    <t>C</t>
  </si>
  <si>
    <t>Average Annual Billing Credit</t>
  </si>
  <si>
    <t>Average Monthly Billing Credit</t>
  </si>
  <si>
    <t>Preference Customer</t>
  </si>
  <si>
    <t>Albion, City of</t>
  </si>
  <si>
    <t>Alder Mutual</t>
  </si>
  <si>
    <t>Ashland, City of</t>
  </si>
  <si>
    <t>Asotin County PUD #1</t>
  </si>
  <si>
    <t>Bandon, City of</t>
  </si>
  <si>
    <t>Benton County PUD #1</t>
  </si>
  <si>
    <t>Benton REA</t>
  </si>
  <si>
    <t>Big Bend Elec Coop</t>
  </si>
  <si>
    <t>Blachly Lane Elec Coop</t>
  </si>
  <si>
    <t>Blaine, City of</t>
  </si>
  <si>
    <t>Bonners Ferry, City of</t>
  </si>
  <si>
    <t>Burley, City of</t>
  </si>
  <si>
    <t>Canby, City of</t>
  </si>
  <si>
    <t>Cascade Locks, City of</t>
  </si>
  <si>
    <t>Central Electric Coop</t>
  </si>
  <si>
    <t>Central Lincoln PUD</t>
  </si>
  <si>
    <t>Centralia, City of</t>
  </si>
  <si>
    <t>Cheney, City of</t>
  </si>
  <si>
    <t>Chewelah, City of</t>
  </si>
  <si>
    <t>Clallam County PUD #1</t>
  </si>
  <si>
    <t>Clark County PUD #1</t>
  </si>
  <si>
    <t>Clatskanie PUD</t>
  </si>
  <si>
    <t>Clearwater Power</t>
  </si>
  <si>
    <t>Columbia Basin Elec Coop</t>
  </si>
  <si>
    <t>Columbia Power Coop</t>
  </si>
  <si>
    <t>Columbia REA</t>
  </si>
  <si>
    <t>Columbia River PUD</t>
  </si>
  <si>
    <t>Consolidated Irrigation District #19</t>
  </si>
  <si>
    <t>Consumers Power</t>
  </si>
  <si>
    <t>Coos Curry Elec Coop</t>
  </si>
  <si>
    <t>Coulee Dam, City of</t>
  </si>
  <si>
    <t>Cowlitz County PUD #1</t>
  </si>
  <si>
    <t>Declo, City of</t>
  </si>
  <si>
    <t>Douglas Electric Cooperative</t>
  </si>
  <si>
    <t>Drain, City of</t>
  </si>
  <si>
    <t>East End Mutual Electric</t>
  </si>
  <si>
    <t>Eatonville, City of</t>
  </si>
  <si>
    <t>Ellensburg, City of</t>
  </si>
  <si>
    <t>Elmhurst Mutual P &amp; L</t>
  </si>
  <si>
    <t>Emerald PUD</t>
  </si>
  <si>
    <t>Energy Northwest</t>
  </si>
  <si>
    <t>Eugene Water &amp; Electric Board</t>
  </si>
  <si>
    <t>Fall River Elec Coop</t>
  </si>
  <si>
    <t>Farmers Elec Coop</t>
  </si>
  <si>
    <t>Ferry County PUD #1</t>
  </si>
  <si>
    <t>Flathead Elec Coop</t>
  </si>
  <si>
    <t>Forest Grove, City of</t>
  </si>
  <si>
    <t>Franklin County PUD #1</t>
  </si>
  <si>
    <t>Glacier Elec  Coop</t>
  </si>
  <si>
    <t>Grant County PUD #2</t>
  </si>
  <si>
    <t>Grays Harbor PUD #1</t>
  </si>
  <si>
    <t>Harney Elec Coop</t>
  </si>
  <si>
    <t>Hermiston, City of</t>
  </si>
  <si>
    <t>Heyburn, City of</t>
  </si>
  <si>
    <t>Hood River Elec Coop</t>
  </si>
  <si>
    <t>Idaho County L &amp; P</t>
  </si>
  <si>
    <t>Idaho Falls Power</t>
  </si>
  <si>
    <t>Inland P &amp; L</t>
  </si>
  <si>
    <t>Jefferson County PUD #1</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</si>
  <si>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</si>
  <si>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</si>
  <si>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</si>
  <si>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</si>
  <si>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</si>
  <si>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</si>
  <si>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</si>
  <si>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</si>
  <si>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</si>
  <si>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</si>
  <si>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</si>
  <si>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McCleary, City of</t>
  </si>
  <si>
    <t>McMinnville, City of</t>
  </si>
  <si>
    <t>Midstate Elec Coop</t>
  </si>
  <si>
    <t>Milton, Town of</t>
  </si>
  <si>
    <t>Milton-Freewater, City of</t>
  </si>
  <si>
    <t>Minidoka, City of</t>
  </si>
  <si>
    <t>Mission Valley</t>
  </si>
  <si>
    <t>Missoula Elec Coop</t>
  </si>
  <si>
    <t>Modern Elec Coop</t>
  </si>
  <si>
    <t>Monmouth, City of</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</si>
  <si>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</si>
  <si>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</si>
  <si>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</si>
  <si>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</si>
  <si>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</si>
  <si>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</si>
  <si>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</si>
  <si>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</si>
  <si>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</si>
  <si>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</si>
  <si>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</si>
  <si>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</si>
  <si>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Plummer, City of</t>
  </si>
  <si>
    <t>Port Angeles, City of</t>
  </si>
  <si>
    <t>Port of Seattle - SETAC In'tl. Airport</t>
  </si>
  <si>
    <t>Raft River Elec Coop</t>
  </si>
  <si>
    <t>Ravalli County Elec Coop</t>
  </si>
  <si>
    <t>Richland, City of</t>
  </si>
  <si>
    <t>Riverside Elec Coop</t>
  </si>
  <si>
    <t>Rupert, City of</t>
  </si>
  <si>
    <t>Salem Elec Coop</t>
  </si>
  <si>
    <t>Salmon River Elec Coop</t>
  </si>
  <si>
    <t>Seattle City Light</t>
  </si>
  <si>
    <t>Skamania County PUD #1</t>
  </si>
  <si>
    <t>Snohomish County PUD #1</t>
  </si>
  <si>
    <t>Soda Springs, City of</t>
  </si>
  <si>
    <t>Southside Elec Lines</t>
  </si>
  <si>
    <t>Springfield Utility Board</t>
  </si>
  <si>
    <t>Steilacoom, Town of</t>
  </si>
  <si>
    <t>Sumas, Town of</t>
  </si>
  <si>
    <t>Surprise Valley Elec Coop</t>
  </si>
  <si>
    <t>Tacoma Public Utilities</t>
  </si>
  <si>
    <t>Tanner Elec Coop</t>
  </si>
  <si>
    <t>Tillamook PUD #1</t>
  </si>
  <si>
    <t>Troy, City of</t>
  </si>
  <si>
    <t>U.S. Airforce Base, Fairchild</t>
  </si>
  <si>
    <t>U.S. DOE National Energy Technology Laboratory</t>
  </si>
  <si>
    <t>U.S. DOE Richland Operations Office</t>
  </si>
  <si>
    <t>U.S. Naval Base,  Bremerton</t>
  </si>
  <si>
    <t>U.S. Naval Station, Everett (Jim Creek)</t>
  </si>
  <si>
    <t>U.S. Naval Submarine Base, Bangor</t>
  </si>
  <si>
    <t>Umatilla Elec Coop</t>
  </si>
  <si>
    <t>Umpqua Indian Utility Cooperative</t>
  </si>
  <si>
    <t>United Electric Coop</t>
  </si>
  <si>
    <t>Vera Irrigation District</t>
  </si>
  <si>
    <t>Vigilante Elec Coop</t>
  </si>
  <si>
    <t>Wahkiakum County PUD #1</t>
  </si>
  <si>
    <t>Wasco Elec Coop</t>
  </si>
  <si>
    <t>Weiser, City of</t>
  </si>
  <si>
    <t>Wells Rural Elec Coop</t>
  </si>
  <si>
    <t>West Oregon Elec Coop</t>
  </si>
  <si>
    <t>Whatcom County PUD #1</t>
  </si>
  <si>
    <t>Yakama Power</t>
  </si>
  <si>
    <t>TOTAL</t>
  </si>
  <si>
    <t>Initial Proposal TOCA FY 2016</t>
  </si>
  <si>
    <t>TOCA Adjustment</t>
  </si>
  <si>
    <t>DRAFT FY 2016 EEI Allocation</t>
  </si>
  <si>
    <t>$</t>
  </si>
  <si>
    <t>BPA EE Capital Budget</t>
  </si>
  <si>
    <t>FY 2016</t>
  </si>
  <si>
    <t>FY2017</t>
  </si>
  <si>
    <t>Rate Period</t>
  </si>
  <si>
    <t>BPA-Managed Program Budget</t>
  </si>
  <si>
    <t>Initial Proposal TOCA FY 2017</t>
  </si>
  <si>
    <t>DRAFT FY 2017 EEI Allocation</t>
  </si>
  <si>
    <t>Notes:</t>
  </si>
  <si>
    <t>Draft EEI Allocation FY 2016 Less Repayments</t>
  </si>
  <si>
    <t>Draft EEI Allocation FY 2017 Less Repayments</t>
  </si>
  <si>
    <t>Conservation Billing Credits Calculator</t>
  </si>
  <si>
    <t>BPA-Funded Programmatic Savings Goal (aMW)</t>
  </si>
  <si>
    <t>Directions</t>
  </si>
  <si>
    <t>Total EEI Budget ($)</t>
  </si>
  <si>
    <t>Interest Rate for Rate Case</t>
  </si>
  <si>
    <t>Billing Credit Customer Default EEI Budget (and Billing Credits Spending Target)</t>
  </si>
  <si>
    <t>Fixed</t>
  </si>
  <si>
    <t>Calculated</t>
  </si>
  <si>
    <t xml:space="preserve">Fixed </t>
  </si>
  <si>
    <t>Notes</t>
  </si>
  <si>
    <t>Calculating the Billing Credit</t>
  </si>
  <si>
    <t>($)</t>
  </si>
  <si>
    <t>Purpose: A) Calculate annual and monthly conservation billing credit amounts; B) Calculate customer interest savings from participating in the conservation billing credits program and not borrowing for incentives paid to end-users</t>
  </si>
  <si>
    <t>2016 Billing Credit Customer</t>
  </si>
  <si>
    <t>2017 Billing Credit Customer</t>
  </si>
  <si>
    <t>Forecast interest rates for BPA 3rd party financing</t>
  </si>
  <si>
    <t>Calculated by multiplying the BPA-funded programmatic savings goal by the billing credit customer's Conservation TOCA</t>
  </si>
  <si>
    <t>Customer Conservation TOCA</t>
  </si>
  <si>
    <t xml:space="preserve">Calculated by multiplying the Total EEI Budget by the customer's Conservation TOCA </t>
  </si>
  <si>
    <t>BPA Customer Utility</t>
  </si>
  <si>
    <t>Select the BPA customer utility</t>
  </si>
  <si>
    <t>Auto-populated from 16-17 EEI Budgets</t>
  </si>
  <si>
    <t>This is only the BPA-funded portion of the overall programmatic savings target. The self-funded portion is added to these amounts to give the total programmatic targets.</t>
  </si>
  <si>
    <t>Energy Efficiency Incentive*</t>
  </si>
  <si>
    <t>Initial Proposal Conservation TOCA FY 2016**</t>
  </si>
  <si>
    <t>Initial Proposal Conservation TOCA FY 2017**</t>
  </si>
  <si>
    <t>**Initial Proposal TOCAs are proportionally increased so that together they equal 1.0, which allows for 100% distribution of the EEI.</t>
  </si>
  <si>
    <t>*Based on more recent budgeting than CIR.</t>
  </si>
  <si>
    <t>100% of Billing Credit Customer Savings Target (aMW)</t>
  </si>
  <si>
    <t>These numbers represent BPA's planning assumption of the amount of EEI needed to reach the BPA-funded programmatic goals. They are higher than the EEI numbers provided in the CIR, which were based on a minimum 70% of the capital budget going toward the EEI. Conseequently, the amount budgetted for BPA-managed has been reduced.</t>
  </si>
  <si>
    <t>100% of Billing Credit Customer Savings Target (kWh)</t>
  </si>
  <si>
    <t>Calculated by converting the aMW target into kWh</t>
  </si>
  <si>
    <t>Financial true-up of the billing credit is triggered only if the billing credits customer delivers less than 50% of this number</t>
  </si>
  <si>
    <t>The billing credits customer must report an amount of savings that translates into this dollar amount when using BPA's willingness to pay for the reported measures and projects, i.e., the customer does not actually have to spend this exact amount in its service territory. A financial true-up of the billing credit is triggered if less than this amount it tallied in BPA's reporting system. Note performance payments can be claimed and tallied against the spending target.</t>
  </si>
  <si>
    <t>Avoided interest costs over the 12 year amortization period by electing conservation billing credits for the given fiscal year</t>
  </si>
  <si>
    <t xml:space="preserve">The number provided for each fiscal year is the total interest savings over 12 years for one fiscal year's worth of the customer's EEI budget that is not borrowed by BPA. This assumes the customer doesn't borrow some other way to pay for energy efficiency.   </t>
  </si>
  <si>
    <t>Note: Dollar figures in this calculator are preliminary and not based on final numbers for the FY16-17 Rate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</si>
</sst>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00%;;"/>
    <numFmt numFmtId="174" formatCode="0.000000"/>
    <numFmt numFmtId="175" formatCode="_(* #,##0.00000_);_(* \(#,##0.00000\);_(* &quot;-&quot;??_);_(@_)"/>
    <numFmt numFmtId="176" formatCode="d\.mmm\.yy"/>
    <numFmt numFmtId="177" formatCode="_(* #,##0.00_);\(* #,##0.00\);_(* &quot;-&quot;??_);_(@_)"/>
    <numFmt numFmtId="178" formatCode="0.00_)"/>
    <numFmt numFmtId="179" formatCode="_(* #,##0.0_);_(* \(#,##0.0\);_(* &quot;-&quot;_);_(@_)"/>
    <numFmt numFmtId="180" formatCode="0.000000%"/>
    <numFmt numFmtId="181" formatCode="0.00000%"/>
    <numFmt numFmtId="182" formatCode="_(&quot;$&quot;* #,##0_);_(&quot;$&quot;* \(#,##0\);_(&quot;$&quot;* &quot;-&quot;??_);_(@_)"/>
    <numFmt numFmtId="183" formatCode="_(* #,##0.000000_);_(* \(#,##0.000000\);_(* &quot;-&quot;????_);_(@_)"/>
    <numFmt numFmtId="184" formatCode="_(* #,##0.00_);_(* \(#,##0.00\);_(* &quot;-&quot;????_);_(@_)"/>
    <numFmt numFmtId="185" formatCode="_(* #,##0.0000000_);_(* \(#,##0.0000000\);_(* &quot;-&quot;??_);_(@_)"/>
    <numFmt numFmtId="186" formatCode="_(* #,##0_);_(* \(#,##0\);_(* &quot;-&quot;????_);_(@_)"/>
    <numFmt numFmtId="187" formatCode="&quot;$&quot;#,##0"/>
    <numFmt numFmtId="188" formatCode="#,##0.000000_);[Red]\(#,##0.000000\)"/>
  </numFmts>
  <fonts count="83">
    <font>
      <sz val="10"/>
      <name val="Arial"/>
      <family val="2"/>
    </font>
    <font>
      <b/>
      <sz val="10"/>
      <name val="Arial"/>
      <family val="2"/>
    </font>
    <font>
      <b/>
      <sz val="18"/>
      <color indexed="62"/>
      <name val="Cambria"/>
      <family val="2"/>
    </font>
    <font>
      <b/>
      <sz val="15"/>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9"/>
      <name val="Arial"/>
      <family val="2"/>
    </font>
    <font>
      <sz val="10"/>
      <color indexed="9"/>
      <name val="Arial"/>
      <family val="2"/>
    </font>
    <font>
      <b/>
      <sz val="10"/>
      <color indexed="8"/>
      <name val="Arial"/>
      <family val="2"/>
    </font>
    <font>
      <b/>
      <sz val="8"/>
      <name val="Arial"/>
      <family val="2"/>
    </font>
    <font>
      <sz val="8"/>
      <name val="Arial"/>
      <family val="2"/>
    </font>
    <font>
      <sz val="11"/>
      <color indexed="58"/>
      <name val="Calibri"/>
      <family val="2"/>
    </font>
    <font>
      <sz val="11"/>
      <color indexed="36"/>
      <name val="Calibri"/>
      <family val="2"/>
    </font>
    <font>
      <b/>
      <sz val="11"/>
      <color indexed="11"/>
      <name val="Calibri"/>
      <family val="2"/>
    </font>
    <font>
      <i/>
      <sz val="11"/>
      <color indexed="55"/>
      <name val="Calibri"/>
      <family val="2"/>
    </font>
    <font>
      <sz val="11"/>
      <color indexed="11"/>
      <name val="Calibri"/>
      <family val="2"/>
    </font>
    <font>
      <b/>
      <sz val="12"/>
      <name val="Arial"/>
      <family val="2"/>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12"/>
      <name val="Arial"/>
      <family val="2"/>
    </font>
    <font>
      <sz val="8"/>
      <name val="Palatino"/>
      <family val="1"/>
    </font>
    <font>
      <sz val="8"/>
      <name val="Times New Roman"/>
      <family val="1"/>
    </font>
    <font>
      <sz val="6"/>
      <color indexed="16"/>
      <name val="Palatino"/>
      <family val="1"/>
    </font>
    <font>
      <b/>
      <sz val="15"/>
      <color indexed="21"/>
      <name val="Calibri"/>
      <family val="2"/>
    </font>
    <font>
      <b/>
      <sz val="13"/>
      <color indexed="21"/>
      <name val="Calibri"/>
      <family val="2"/>
    </font>
    <font>
      <b/>
      <sz val="11"/>
      <color indexed="21"/>
      <name val="Calibri"/>
      <family val="2"/>
    </font>
    <font>
      <sz val="10"/>
      <color indexed="16"/>
      <name val="Helvetica-Black"/>
      <family val="2"/>
    </font>
    <font>
      <sz val="10"/>
      <name val="MS Sans Serif"/>
      <family val="2"/>
    </font>
    <font>
      <b/>
      <sz val="10"/>
      <name val="MS Sans Serif"/>
      <family val="2"/>
    </font>
    <font>
      <sz val="8"/>
      <color indexed="8"/>
      <name val="Times New Roman"/>
      <family val="1"/>
    </font>
    <font>
      <b/>
      <i/>
      <sz val="10"/>
      <name val="Times New Roman"/>
      <family val="1"/>
    </font>
    <font>
      <b/>
      <sz val="9"/>
      <name val="Palatino"/>
      <family val="1"/>
    </font>
    <font>
      <sz val="9"/>
      <color indexed="21"/>
      <name val="Helvetica-Black"/>
      <family val="2"/>
    </font>
    <font>
      <b/>
      <sz val="9"/>
      <name val="Arial"/>
      <family val="2"/>
    </font>
    <font>
      <b/>
      <sz val="18"/>
      <color indexed="21"/>
      <name val="Cambria"/>
      <family val="2"/>
    </font>
    <font>
      <sz val="10"/>
      <color indexed="20"/>
      <name val="Arial"/>
      <family val="2"/>
    </font>
    <font>
      <sz val="10"/>
      <color indexed="8"/>
      <name val="MS Sans Serif"/>
      <family val="2"/>
    </font>
    <font>
      <b/>
      <sz val="10"/>
      <color indexed="52"/>
      <name val="Arial"/>
      <family val="2"/>
    </font>
    <font>
      <sz val="10"/>
      <name val="Tahoma"/>
      <family val="2"/>
    </font>
    <font>
      <b/>
      <sz val="10"/>
      <name val="Arial Unicode MS"/>
      <family val="2"/>
    </font>
    <font>
      <sz val="10"/>
      <name val="Helv"/>
      <family val="2"/>
    </font>
    <font>
      <sz val="10"/>
      <name val="MS Serif"/>
      <family val="1"/>
    </font>
    <font>
      <sz val="10"/>
      <name val="Courier"/>
      <family val="3"/>
    </font>
    <font>
      <i/>
      <sz val="10"/>
      <color indexed="23"/>
      <name val="Arial"/>
      <family val="2"/>
    </font>
    <font>
      <sz val="12"/>
      <color indexed="24"/>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sz val="7"/>
      <name val="Small Fonts"/>
      <family val="2"/>
    </font>
    <font>
      <b/>
      <i/>
      <sz val="16"/>
      <name val="Helv"/>
      <family val="2"/>
    </font>
    <font>
      <sz val="10"/>
      <name val="Arial Unicode MS"/>
      <family val="2"/>
    </font>
    <font>
      <b/>
      <sz val="10"/>
      <color indexed="63"/>
      <name val="Arial"/>
      <family val="2"/>
    </font>
    <font>
      <sz val="8"/>
      <name val="Helv"/>
      <family val="2"/>
    </font>
    <font>
      <b/>
      <sz val="8"/>
      <color indexed="8"/>
      <name val="Helv"/>
      <family val="2"/>
    </font>
    <font>
      <b/>
      <sz val="18"/>
      <color indexed="56"/>
      <name val="Cambria"/>
      <family val="2"/>
    </font>
    <font>
      <b/>
      <sz val="14"/>
      <color indexed="56"/>
      <name val="Arial"/>
      <family val="2"/>
    </font>
    <font>
      <sz val="10"/>
      <color indexed="10"/>
      <name val="Arial"/>
      <family val="2"/>
    </font>
    <font>
      <sz val="11"/>
      <color theme="1"/>
      <name val="Calibri"/>
      <family val="2"/>
      <scheme val="minor"/>
    </font>
    <font>
      <b/>
      <sz val="14"/>
      <name val="Arial"/>
      <family val="2"/>
    </font>
    <font>
      <b/>
      <i/>
      <sz val="10"/>
      <name val="Arial"/>
      <family val="2"/>
    </font>
    <font>
      <sz val="10"/>
      <color rgb="FFFF0000"/>
      <name val="Arial"/>
      <family val="2"/>
    </font>
  </fonts>
  <fills count="41">
    <fill>
      <patternFill/>
    </fill>
    <fill>
      <patternFill patternType="gray125"/>
    </fill>
    <fill>
      <patternFill patternType="solid">
        <fgColor indexed="43"/>
        <bgColor indexed="64"/>
      </patternFill>
    </fill>
    <fill>
      <patternFill patternType="solid">
        <fgColor indexed="17"/>
        <bgColor indexed="64"/>
      </patternFill>
    </fill>
    <fill>
      <patternFill patternType="solid">
        <fgColor indexed="55"/>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7"/>
        <bgColor indexed="64"/>
      </patternFill>
    </fill>
    <fill>
      <patternFill patternType="solid">
        <fgColor indexed="16"/>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mediumGray">
        <fgColor indexed="22"/>
      </patternFill>
    </fill>
    <fill>
      <patternFill patternType="gray0625">
        <fgColor indexed="8"/>
      </patternFill>
    </fill>
    <fill>
      <patternFill patternType="gray125">
        <fgColor indexed="8"/>
      </patternFill>
    </fill>
    <fill>
      <patternFill patternType="solid">
        <fgColor indexed="8"/>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rgb="FFFF0000"/>
        <bgColor indexed="64"/>
      </patternFill>
    </fill>
    <fill>
      <patternFill patternType="solid">
        <fgColor theme="9" tint="0.5999900102615356"/>
        <bgColor indexed="64"/>
      </patternFill>
    </fill>
  </fills>
  <borders count="45">
    <border>
      <left/>
      <right/>
      <top/>
      <bottom/>
      <diagonal/>
    </border>
    <border>
      <left/>
      <right/>
      <top style="hair">
        <color indexed="8"/>
      </top>
      <bottom style="hair">
        <color indexed="8"/>
      </bottom>
    </border>
    <border>
      <left/>
      <right/>
      <top/>
      <bottom style="medium">
        <color indexed="18"/>
      </bottom>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style="medium"/>
      <bottom style="medium"/>
    </border>
    <border>
      <left/>
      <right/>
      <top style="thin"/>
      <bottom style="thin"/>
    </border>
    <border>
      <left/>
      <right/>
      <top/>
      <bottom style="thick">
        <color indexed="49"/>
      </bottom>
    </border>
    <border>
      <left/>
      <right/>
      <top/>
      <bottom style="thick">
        <color indexed="62"/>
      </bottom>
    </border>
    <border>
      <left/>
      <right/>
      <top/>
      <bottom style="thick">
        <color indexed="16"/>
      </bottom>
    </border>
    <border>
      <left/>
      <right/>
      <top/>
      <bottom style="thick">
        <color indexed="22"/>
      </bottom>
    </border>
    <border>
      <left/>
      <right/>
      <top/>
      <bottom style="medium">
        <color indexed="49"/>
      </bottom>
    </border>
    <border>
      <left/>
      <right/>
      <top/>
      <bottom style="medium">
        <color indexed="30"/>
      </bottom>
    </border>
    <border>
      <left style="thin"/>
      <right style="thin"/>
      <top style="thin"/>
      <bottom style="thin"/>
    </border>
    <border>
      <left style="hair"/>
      <right style="hair"/>
      <top style="hair"/>
      <bottom style="hair"/>
    </border>
    <border>
      <left/>
      <right/>
      <top/>
      <bottom style="double">
        <color indexed="52"/>
      </bottom>
    </border>
    <border>
      <left/>
      <right style="hair"/>
      <top/>
      <bottom style="thin"/>
    </border>
    <border>
      <left/>
      <right style="hair"/>
      <top/>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style="hair"/>
      <bottom/>
    </border>
    <border>
      <left/>
      <right/>
      <top style="thin"/>
      <bottom/>
    </border>
    <border>
      <left/>
      <right/>
      <top/>
      <bottom style="thin"/>
    </border>
    <border>
      <left/>
      <right/>
      <top style="thin">
        <color indexed="49"/>
      </top>
      <bottom style="double">
        <color indexed="49"/>
      </bottom>
    </border>
    <border>
      <left/>
      <right/>
      <top style="thin">
        <color indexed="62"/>
      </top>
      <bottom style="double">
        <color indexed="62"/>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style="mediu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12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74" fontId="0" fillId="0" borderId="0">
      <alignment horizontal="left" wrapText="1"/>
      <protection/>
    </xf>
    <xf numFmtId="167" fontId="22" fillId="0" borderId="0" applyFont="0" applyFill="0" applyBorder="0" applyAlignment="0" applyProtection="0"/>
    <xf numFmtId="175" fontId="0" fillId="0" borderId="0">
      <alignment horizontal="left" wrapText="1"/>
      <protection/>
    </xf>
    <xf numFmtId="174" fontId="0" fillId="0" borderId="0">
      <alignment horizontal="left" wrapText="1"/>
      <protection/>
    </xf>
    <xf numFmtId="168"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4" fontId="0" fillId="0" borderId="0">
      <alignment horizontal="left" wrapText="1"/>
      <protection/>
    </xf>
    <xf numFmtId="0" fontId="30" fillId="0" borderId="0" applyNumberFormat="0" applyFill="0" applyBorder="0" applyAlignment="0" applyProtection="0"/>
    <xf numFmtId="0" fontId="22" fillId="2" borderId="0" applyNumberFormat="0" applyFont="0" applyAlignment="0" applyProtection="0"/>
    <xf numFmtId="171" fontId="22" fillId="0" borderId="0" applyFont="0" applyFill="0" applyBorder="0" applyAlignment="0" applyProtection="0"/>
    <xf numFmtId="172" fontId="22" fillId="0" borderId="0" applyFont="0" applyFill="0" applyBorder="0" applyProtection="0">
      <alignment horizontal="right"/>
    </xf>
    <xf numFmtId="175" fontId="0" fillId="0" borderId="0">
      <alignment horizontal="left" wrapText="1"/>
      <protection/>
    </xf>
    <xf numFmtId="174" fontId="0" fillId="0" borderId="0">
      <alignment horizontal="left" wrapText="1"/>
      <protection/>
    </xf>
    <xf numFmtId="0" fontId="31" fillId="0" borderId="0" applyNumberFormat="0" applyFill="0" applyBorder="0" applyProtection="0">
      <alignment vertical="top"/>
    </xf>
    <xf numFmtId="0" fontId="32" fillId="0" borderId="1" applyNumberFormat="0" applyFill="0" applyAlignment="0" applyProtection="0"/>
    <xf numFmtId="0" fontId="32" fillId="0" borderId="1" applyNumberFormat="0" applyFill="0" applyAlignment="0" applyProtection="0"/>
    <xf numFmtId="0" fontId="33" fillId="0" borderId="2" applyNumberFormat="0" applyFill="0" applyProtection="0">
      <alignment horizontal="center"/>
    </xf>
    <xf numFmtId="0" fontId="33" fillId="0" borderId="2" applyNumberFormat="0" applyFill="0" applyProtection="0">
      <alignment horizontal="center"/>
    </xf>
    <xf numFmtId="0" fontId="33" fillId="0" borderId="0" applyNumberFormat="0" applyFill="0" applyBorder="0" applyProtection="0">
      <alignment horizontal="left"/>
    </xf>
    <xf numFmtId="0" fontId="34" fillId="0" borderId="0" applyNumberFormat="0" applyFill="0" applyBorder="0" applyProtection="0">
      <alignment horizontal="centerContinuous"/>
    </xf>
    <xf numFmtId="175" fontId="0" fillId="0" borderId="0">
      <alignment horizontal="left" wrapText="1"/>
      <protection/>
    </xf>
    <xf numFmtId="0" fontId="16" fillId="3" borderId="0" applyNumberFormat="0" applyBorder="0" applyAlignment="0" applyProtection="0"/>
    <xf numFmtId="0" fontId="17" fillId="4"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29" fillId="5" borderId="0" applyNumberFormat="0" applyBorder="0" applyAlignment="0" applyProtection="0"/>
    <xf numFmtId="0" fontId="17"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29" fillId="7"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29" fillId="9" borderId="0" applyNumberFormat="0" applyBorder="0" applyAlignment="0" applyProtection="0"/>
    <xf numFmtId="0" fontId="1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29" fillId="10" borderId="0" applyNumberFormat="0" applyBorder="0" applyAlignment="0" applyProtection="0"/>
    <xf numFmtId="0" fontId="17"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29" fillId="12" borderId="0" applyNumberFormat="0" applyBorder="0" applyAlignment="0" applyProtection="0"/>
    <xf numFmtId="0" fontId="17"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29"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29" fillId="15" borderId="0" applyNumberFormat="0" applyBorder="0" applyAlignment="0" applyProtection="0"/>
    <xf numFmtId="0" fontId="17" fillId="1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16" fillId="2" borderId="0" applyNumberFormat="0" applyBorder="0" applyAlignment="0" applyProtection="0"/>
    <xf numFmtId="0" fontId="17" fillId="2" borderId="0" applyNumberFormat="0" applyBorder="0" applyAlignment="0" applyProtection="0"/>
    <xf numFmtId="0" fontId="16" fillId="2" borderId="0" applyNumberFormat="0" applyBorder="0" applyAlignment="0" applyProtection="0"/>
    <xf numFmtId="0" fontId="17" fillId="2" borderId="0" applyNumberFormat="0" applyBorder="0" applyAlignment="0" applyProtection="0"/>
    <xf numFmtId="0" fontId="29" fillId="17" borderId="0" applyNumberFormat="0" applyBorder="0" applyAlignment="0" applyProtection="0"/>
    <xf numFmtId="0" fontId="17"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29" fillId="10"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6" fillId="11" borderId="0" applyNumberFormat="0" applyBorder="0" applyAlignment="0" applyProtection="0"/>
    <xf numFmtId="0" fontId="17" fillId="15" borderId="0" applyNumberFormat="0" applyBorder="0" applyAlignment="0" applyProtection="0"/>
    <xf numFmtId="0" fontId="16" fillId="11" borderId="0" applyNumberFormat="0" applyBorder="0" applyAlignment="0" applyProtection="0"/>
    <xf numFmtId="0" fontId="17" fillId="15" borderId="0" applyNumberFormat="0" applyBorder="0" applyAlignment="0" applyProtection="0"/>
    <xf numFmtId="0" fontId="29" fillId="15" borderId="0" applyNumberFormat="0" applyBorder="0" applyAlignment="0" applyProtection="0"/>
    <xf numFmtId="0" fontId="17" fillId="1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29" fillId="18"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19" fillId="20"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7" fillId="16" borderId="0" applyNumberFormat="0" applyBorder="0" applyAlignment="0" applyProtection="0"/>
    <xf numFmtId="0" fontId="16" fillId="16" borderId="0" applyNumberFormat="0" applyBorder="0" applyAlignment="0" applyProtection="0"/>
    <xf numFmtId="0" fontId="27" fillId="16" borderId="0" applyNumberFormat="0" applyBorder="0" applyAlignment="0" applyProtection="0"/>
    <xf numFmtId="0" fontId="16" fillId="16" borderId="0" applyNumberFormat="0" applyBorder="0" applyAlignment="0" applyProtection="0"/>
    <xf numFmtId="0" fontId="19"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7" fillId="2" borderId="0" applyNumberFormat="0" applyBorder="0" applyAlignment="0" applyProtection="0"/>
    <xf numFmtId="0" fontId="16" fillId="2" borderId="0" applyNumberFormat="0" applyBorder="0" applyAlignment="0" applyProtection="0"/>
    <xf numFmtId="0" fontId="27" fillId="2" borderId="0" applyNumberFormat="0" applyBorder="0" applyAlignment="0" applyProtection="0"/>
    <xf numFmtId="0" fontId="16" fillId="2" borderId="0" applyNumberFormat="0" applyBorder="0" applyAlignment="0" applyProtection="0"/>
    <xf numFmtId="0" fontId="19" fillId="17"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7" fillId="14" borderId="0" applyNumberFormat="0" applyBorder="0" applyAlignment="0" applyProtection="0"/>
    <xf numFmtId="0" fontId="16" fillId="14" borderId="0" applyNumberFormat="0" applyBorder="0" applyAlignment="0" applyProtection="0"/>
    <xf numFmtId="0" fontId="27" fillId="14" borderId="0" applyNumberFormat="0" applyBorder="0" applyAlignment="0" applyProtection="0"/>
    <xf numFmtId="0" fontId="16" fillId="14" borderId="0" applyNumberFormat="0" applyBorder="0" applyAlignment="0" applyProtection="0"/>
    <xf numFmtId="0" fontId="19" fillId="21"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7" fillId="22" borderId="0" applyNumberFormat="0" applyBorder="0" applyAlignment="0" applyProtection="0"/>
    <xf numFmtId="0" fontId="16" fillId="6" borderId="0" applyNumberFormat="0" applyBorder="0" applyAlignment="0" applyProtection="0"/>
    <xf numFmtId="0" fontId="27" fillId="22" borderId="0" applyNumberFormat="0" applyBorder="0" applyAlignment="0" applyProtection="0"/>
    <xf numFmtId="0" fontId="16" fillId="6" borderId="0" applyNumberFormat="0" applyBorder="0" applyAlignment="0" applyProtection="0"/>
    <xf numFmtId="0" fontId="19" fillId="23"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19" fillId="2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7" fillId="25" borderId="0" applyNumberFormat="0" applyBorder="0" applyAlignment="0" applyProtection="0"/>
    <xf numFmtId="0" fontId="16" fillId="25" borderId="0" applyNumberFormat="0" applyBorder="0" applyAlignment="0" applyProtection="0"/>
    <xf numFmtId="0" fontId="27" fillId="25" borderId="0" applyNumberFormat="0" applyBorder="0" applyAlignment="0" applyProtection="0"/>
    <xf numFmtId="0" fontId="16" fillId="25" borderId="0" applyNumberFormat="0" applyBorder="0" applyAlignment="0" applyProtection="0"/>
    <xf numFmtId="0" fontId="19"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7" fillId="26" borderId="0" applyNumberFormat="0" applyBorder="0" applyAlignment="0" applyProtection="0"/>
    <xf numFmtId="0" fontId="16" fillId="26" borderId="0" applyNumberFormat="0" applyBorder="0" applyAlignment="0" applyProtection="0"/>
    <xf numFmtId="0" fontId="27"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7" fillId="27" borderId="0" applyNumberFormat="0" applyBorder="0" applyAlignment="0" applyProtection="0"/>
    <xf numFmtId="0" fontId="16" fillId="27" borderId="0" applyNumberFormat="0" applyBorder="0" applyAlignment="0" applyProtection="0"/>
    <xf numFmtId="0" fontId="27" fillId="27" borderId="0" applyNumberFormat="0" applyBorder="0" applyAlignment="0" applyProtection="0"/>
    <xf numFmtId="0" fontId="16" fillId="27" borderId="0" applyNumberFormat="0" applyBorder="0" applyAlignment="0" applyProtection="0"/>
    <xf numFmtId="0" fontId="19" fillId="2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27"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7" fillId="28" borderId="0" applyNumberFormat="0" applyBorder="0" applyAlignment="0" applyProtection="0"/>
    <xf numFmtId="0" fontId="16" fillId="28" borderId="0" applyNumberFormat="0" applyBorder="0" applyAlignment="0" applyProtection="0"/>
    <xf numFmtId="0" fontId="27" fillId="28" borderId="0" applyNumberFormat="0" applyBorder="0" applyAlignment="0" applyProtection="0"/>
    <xf numFmtId="0" fontId="16" fillId="28" borderId="0" applyNumberFormat="0" applyBorder="0" applyAlignment="0" applyProtection="0"/>
    <xf numFmtId="0" fontId="19"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5" fillId="0" borderId="0" applyNumberFormat="0" applyFill="0" applyBorder="0" applyAlignment="0">
      <protection locked="0"/>
    </xf>
    <xf numFmtId="0" fontId="24" fillId="7" borderId="0" applyNumberFormat="0" applyBorder="0" applyAlignment="0" applyProtection="0"/>
    <xf numFmtId="0" fontId="6" fillId="7"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51"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176" fontId="52" fillId="0" borderId="0" applyFill="0" applyBorder="0" applyAlignment="0">
      <protection/>
    </xf>
    <xf numFmtId="0" fontId="10" fillId="17" borderId="3" applyNumberFormat="0" applyAlignment="0" applyProtection="0"/>
    <xf numFmtId="0" fontId="10" fillId="4" borderId="4" applyNumberFormat="0" applyAlignment="0" applyProtection="0"/>
    <xf numFmtId="0" fontId="10" fillId="17" borderId="3" applyNumberFormat="0" applyAlignment="0" applyProtection="0"/>
    <xf numFmtId="0" fontId="10" fillId="4" borderId="4" applyNumberFormat="0" applyAlignment="0" applyProtection="0"/>
    <xf numFmtId="0" fontId="53" fillId="14" borderId="4"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53" fillId="14" borderId="4" applyNumberFormat="0" applyAlignment="0" applyProtection="0"/>
    <xf numFmtId="0" fontId="25" fillId="4" borderId="5" applyNumberFormat="0" applyAlignment="0" applyProtection="0"/>
    <xf numFmtId="0" fontId="12" fillId="14" borderId="5" applyNumberFormat="0" applyAlignment="0" applyProtection="0"/>
    <xf numFmtId="0" fontId="25" fillId="4" borderId="5" applyNumberFormat="0" applyAlignment="0" applyProtection="0"/>
    <xf numFmtId="0" fontId="12" fillId="14" borderId="5" applyNumberFormat="0" applyAlignment="0" applyProtection="0"/>
    <xf numFmtId="0" fontId="18" fillId="4" borderId="5" applyNumberFormat="0" applyAlignment="0" applyProtection="0"/>
    <xf numFmtId="0" fontId="25" fillId="4" borderId="5" applyNumberFormat="0" applyAlignment="0" applyProtection="0"/>
    <xf numFmtId="0" fontId="25" fillId="4" borderId="5" applyNumberFormat="0" applyAlignment="0" applyProtection="0"/>
    <xf numFmtId="0" fontId="25" fillId="4" borderId="5" applyNumberFormat="0" applyAlignment="0" applyProtection="0"/>
    <xf numFmtId="0" fontId="18" fillId="4" borderId="5" applyNumberFormat="0" applyAlignment="0" applyProtection="0"/>
    <xf numFmtId="0" fontId="36"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79" fillId="0" borderId="0" applyFont="0" applyFill="0" applyBorder="0" applyAlignment="0" applyProtection="0"/>
    <xf numFmtId="0" fontId="36" fillId="0" borderId="0" applyFont="0" applyFill="0" applyBorder="0" applyProtection="0">
      <alignment/>
    </xf>
    <xf numFmtId="0" fontId="36" fillId="0" borderId="0" applyFont="0" applyFill="0" applyBorder="0" applyProtection="0">
      <alignment/>
    </xf>
    <xf numFmtId="43" fontId="22" fillId="0" borderId="0" applyFont="0" applyFill="0" applyBorder="0" applyAlignment="0" applyProtection="0"/>
    <xf numFmtId="43" fontId="22" fillId="0" borderId="0" applyFont="0" applyFill="0" applyBorder="0" applyAlignment="0" applyProtection="0"/>
    <xf numFmtId="0" fontId="36" fillId="0" borderId="0" applyFont="0" applyFill="0" applyBorder="0" applyProtection="0">
      <alignment/>
    </xf>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0" applyFont="0" applyFill="0" applyBorder="0" applyProtection="0">
      <alignment/>
    </xf>
    <xf numFmtId="0" fontId="36"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7" fontId="1"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3" fontId="0" fillId="0" borderId="0" applyFont="0" applyFill="0" applyBorder="0" applyAlignment="0" applyProtection="0"/>
    <xf numFmtId="0" fontId="56" fillId="0" borderId="0">
      <alignment/>
      <protection/>
    </xf>
    <xf numFmtId="0" fontId="57" fillId="0" borderId="0" applyNumberFormat="0">
      <alignment/>
      <protection/>
    </xf>
    <xf numFmtId="0" fontId="58" fillId="0" borderId="0" applyNumberFormat="0" applyAlignment="0">
      <protection/>
    </xf>
    <xf numFmtId="0" fontId="56" fillId="0" borderId="0">
      <alignment/>
      <protection/>
    </xf>
    <xf numFmtId="0" fontId="56" fillId="0" borderId="0">
      <alignment/>
      <protection/>
    </xf>
    <xf numFmtId="0" fontId="36" fillId="0" borderId="0" applyFont="0" applyFill="0" applyBorder="0" applyProtection="0">
      <alignment/>
    </xf>
    <xf numFmtId="0" fontId="36" fillId="0" borderId="0" applyFont="0" applyFill="0" applyBorder="0" applyProtection="0">
      <alignment/>
    </xf>
    <xf numFmtId="0" fontId="36" fillId="0" borderId="0" applyFont="0" applyFill="0" applyBorder="0" applyProtection="0">
      <alignment/>
    </xf>
    <xf numFmtId="44" fontId="0" fillId="0" borderId="0" applyFont="0" applyFill="0" applyBorder="0" applyAlignment="0" applyProtection="0"/>
    <xf numFmtId="0" fontId="36" fillId="0" borderId="0" applyFont="0" applyFill="0" applyBorder="0" applyProtection="0">
      <alignment/>
    </xf>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0" fillId="0" borderId="0" applyFont="0" applyFill="0" applyBorder="0" applyAlignment="0" applyProtection="0"/>
    <xf numFmtId="14" fontId="22" fillId="0" borderId="0" applyFont="0" applyFill="0" applyBorder="0" applyAlignment="0" applyProtection="0"/>
    <xf numFmtId="0" fontId="36" fillId="0" borderId="0" applyFont="0" applyFill="0" applyBorder="0" applyAlignment="0" applyProtection="0"/>
    <xf numFmtId="0" fontId="36" fillId="0" borderId="6" applyNumberFormat="0" applyFont="0" applyFill="0" applyAlignment="0" applyProtection="0"/>
    <xf numFmtId="174" fontId="0" fillId="0" borderId="0">
      <alignment/>
      <protection/>
    </xf>
    <xf numFmtId="0" fontId="26"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2" fontId="60" fillId="0" borderId="0" applyFont="0" applyFill="0" applyBorder="0" applyAlignment="0" applyProtection="0"/>
    <xf numFmtId="0" fontId="56" fillId="0" borderId="0">
      <alignment/>
      <protection/>
    </xf>
    <xf numFmtId="0" fontId="37" fillId="0" borderId="0" applyFill="0" applyBorder="0" applyProtection="0">
      <alignment horizontal="left"/>
    </xf>
    <xf numFmtId="0" fontId="23" fillId="11" borderId="0" applyNumberFormat="0" applyBorder="0" applyAlignment="0" applyProtection="0"/>
    <xf numFmtId="0" fontId="5" fillId="9" borderId="0" applyNumberFormat="0" applyBorder="0" applyAlignment="0" applyProtection="0"/>
    <xf numFmtId="0" fontId="23" fillId="11" borderId="0" applyNumberFormat="0" applyBorder="0" applyAlignment="0" applyProtection="0"/>
    <xf numFmtId="0" fontId="5" fillId="9" borderId="0" applyNumberFormat="0" applyBorder="0" applyAlignment="0" applyProtection="0"/>
    <xf numFmtId="0" fontId="61"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22" fillId="14" borderId="0" applyNumberFormat="0" applyBorder="0" applyAlignment="0" applyProtection="0"/>
    <xf numFmtId="0" fontId="36" fillId="0" borderId="0" applyFont="0" applyFill="0" applyBorder="0" applyProtection="0">
      <alignment/>
    </xf>
    <xf numFmtId="0" fontId="38" fillId="0" borderId="0" applyProtection="0">
      <alignment horizontal="right"/>
    </xf>
    <xf numFmtId="0" fontId="28" fillId="0" borderId="7" applyNumberFormat="0" applyProtection="0">
      <alignment/>
    </xf>
    <xf numFmtId="0" fontId="28" fillId="0" borderId="8">
      <alignment horizontal="left"/>
      <protection/>
    </xf>
    <xf numFmtId="0" fontId="39"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62" fillId="0" borderId="10" applyNumberFormat="0" applyFill="0" applyAlignment="0" applyProtection="0"/>
    <xf numFmtId="0" fontId="40" fillId="0" borderId="11" applyNumberFormat="0" applyFill="0" applyAlignment="0" applyProtection="0"/>
    <xf numFmtId="0" fontId="28" fillId="0" borderId="0" applyNumberFormat="0" applyFont="0" applyFill="0" applyAlignment="0" applyProtection="0"/>
    <xf numFmtId="0" fontId="28" fillId="0" borderId="0" applyNumberFormat="0" applyFont="0" applyFill="0" applyAlignment="0" applyProtection="0"/>
    <xf numFmtId="0" fontId="63" fillId="0" borderId="12"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63" fillId="0" borderId="12" applyNumberFormat="0" applyFill="0" applyAlignment="0" applyProtection="0"/>
    <xf numFmtId="0" fontId="41"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64" fillId="0" borderId="14"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64" fillId="0" borderId="14"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38" fontId="21" fillId="0" borderId="0">
      <alignment/>
      <protection/>
    </xf>
    <xf numFmtId="40" fontId="21" fillId="0" borderId="0">
      <alignment/>
      <protection/>
    </xf>
    <xf numFmtId="0" fontId="65" fillId="0" borderId="0" applyNumberFormat="0" applyFill="0" applyBorder="0">
      <alignment/>
      <protection locked="0"/>
    </xf>
    <xf numFmtId="0" fontId="66" fillId="0" borderId="0" applyNumberFormat="0" applyFill="0" applyBorder="0" applyAlignment="0" applyProtection="0"/>
    <xf numFmtId="0" fontId="65" fillId="0" borderId="0" applyNumberFormat="0" applyFill="0" applyBorder="0">
      <alignment/>
      <protection locked="0"/>
    </xf>
    <xf numFmtId="0" fontId="65" fillId="0" borderId="0" applyNumberFormat="0" applyFill="0" applyBorder="0">
      <alignment/>
      <protection locked="0"/>
    </xf>
    <xf numFmtId="0" fontId="22" fillId="29" borderId="15" applyNumberFormat="0" applyBorder="0" applyAlignment="0" applyProtection="0"/>
    <xf numFmtId="0" fontId="8" fillId="6" borderId="3" applyNumberFormat="0" applyAlignment="0" applyProtection="0"/>
    <xf numFmtId="0" fontId="8" fillId="6" borderId="4" applyNumberFormat="0" applyAlignment="0" applyProtection="0"/>
    <xf numFmtId="0" fontId="8" fillId="6" borderId="3" applyNumberFormat="0" applyAlignment="0" applyProtection="0"/>
    <xf numFmtId="0" fontId="8" fillId="6" borderId="4" applyNumberFormat="0" applyAlignment="0" applyProtection="0"/>
    <xf numFmtId="0" fontId="67" fillId="6" borderId="4" applyNumberFormat="0" applyAlignment="0" applyProtection="0"/>
    <xf numFmtId="0" fontId="8" fillId="6" borderId="3" applyNumberFormat="0" applyAlignment="0" applyProtection="0"/>
    <xf numFmtId="0" fontId="8" fillId="6" borderId="3" applyNumberFormat="0" applyAlignment="0" applyProtection="0"/>
    <xf numFmtId="0" fontId="8" fillId="6" borderId="3" applyNumberFormat="0" applyAlignment="0" applyProtection="0"/>
    <xf numFmtId="0" fontId="8" fillId="6" borderId="4" applyNumberFormat="0" applyAlignment="0" applyProtection="0"/>
    <xf numFmtId="0" fontId="8" fillId="6" borderId="4" applyNumberFormat="0" applyAlignment="0" applyProtection="0"/>
    <xf numFmtId="0" fontId="8" fillId="6" borderId="4" applyNumberFormat="0" applyAlignment="0" applyProtection="0"/>
    <xf numFmtId="0" fontId="8" fillId="6" borderId="4" applyNumberFormat="0" applyAlignment="0" applyProtection="0"/>
    <xf numFmtId="0" fontId="8" fillId="6" borderId="4" applyNumberFormat="0" applyAlignment="0" applyProtection="0"/>
    <xf numFmtId="0" fontId="67" fillId="6" borderId="4" applyNumberFormat="0" applyAlignment="0" applyProtection="0"/>
    <xf numFmtId="41" fontId="35" fillId="2" borderId="16">
      <alignment horizontal="left"/>
      <protection locked="0"/>
    </xf>
    <xf numFmtId="0" fontId="22" fillId="14" borderId="0">
      <alignment/>
      <protection/>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68"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68" fillId="0" borderId="17" applyNumberFormat="0" applyFill="0" applyAlignment="0" applyProtection="0"/>
    <xf numFmtId="0" fontId="1" fillId="0" borderId="18" applyNumberFormat="0" applyFont="0">
      <alignment/>
      <protection/>
    </xf>
    <xf numFmtId="0" fontId="1" fillId="0" borderId="19" applyNumberFormat="0" applyFont="0">
      <alignment/>
      <protection/>
    </xf>
    <xf numFmtId="0" fontId="36" fillId="0" borderId="0" applyFont="0" applyFill="0" applyBorder="0" applyProtection="0">
      <alignment/>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69" fillId="2" borderId="0" applyNumberFormat="0" applyBorder="0" applyAlignment="0" applyProtection="0"/>
    <xf numFmtId="0" fontId="7"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37" fontId="70" fillId="0" borderId="0">
      <alignment/>
      <protection/>
    </xf>
    <xf numFmtId="178" fontId="71"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72" fillId="0" borderId="0">
      <alignment/>
      <protection/>
    </xf>
    <xf numFmtId="0" fontId="22" fillId="0" borderId="0">
      <alignment/>
      <protection/>
    </xf>
    <xf numFmtId="0" fontId="22" fillId="0" borderId="0">
      <alignment/>
      <protection/>
    </xf>
    <xf numFmtId="0" fontId="17" fillId="0" borderId="0">
      <alignment/>
      <protection/>
    </xf>
    <xf numFmtId="0" fontId="0" fillId="0" borderId="0">
      <alignment/>
      <protection/>
    </xf>
    <xf numFmtId="0" fontId="2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17" fillId="0" borderId="0">
      <alignment/>
      <protection/>
    </xf>
    <xf numFmtId="0" fontId="54" fillId="0" borderId="0">
      <alignment/>
      <protection/>
    </xf>
    <xf numFmtId="0" fontId="79" fillId="0" borderId="0">
      <alignment/>
      <protection/>
    </xf>
    <xf numFmtId="0" fontId="17" fillId="0" borderId="0">
      <alignment/>
      <protection/>
    </xf>
    <xf numFmtId="0" fontId="54" fillId="0" borderId="0">
      <alignment/>
      <protection/>
    </xf>
    <xf numFmtId="0" fontId="79" fillId="0" borderId="0">
      <alignment/>
      <protection/>
    </xf>
    <xf numFmtId="0" fontId="16" fillId="0" borderId="0">
      <alignment/>
      <protection/>
    </xf>
    <xf numFmtId="0" fontId="17" fillId="0" borderId="0">
      <alignment/>
      <protection/>
    </xf>
    <xf numFmtId="0" fontId="17" fillId="0" borderId="0">
      <alignment/>
      <protection/>
    </xf>
    <xf numFmtId="0" fontId="54" fillId="0" borderId="0">
      <alignment/>
      <protection/>
    </xf>
    <xf numFmtId="0" fontId="17" fillId="0" borderId="0">
      <alignment/>
      <protection/>
    </xf>
    <xf numFmtId="0" fontId="79" fillId="0" borderId="0">
      <alignment/>
      <protection/>
    </xf>
    <xf numFmtId="0" fontId="0" fillId="0" borderId="0">
      <alignment/>
      <protection/>
    </xf>
    <xf numFmtId="0" fontId="17"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79"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3" applyNumberFormat="0" applyFont="0" applyAlignment="0" applyProtection="0"/>
    <xf numFmtId="0" fontId="0" fillId="8" borderId="20" applyNumberFormat="0" applyFont="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xf numFmtId="0" fontId="0" fillId="8" borderId="20" applyNumberFormat="0" applyFont="0" applyAlignment="0" applyProtection="0"/>
    <xf numFmtId="0" fontId="16" fillId="8" borderId="20" applyNumberFormat="0" applyFont="0" applyAlignment="0" applyProtection="0"/>
    <xf numFmtId="0" fontId="9" fillId="17" borderId="21" applyNumberFormat="0" applyAlignment="0" applyProtection="0"/>
    <xf numFmtId="0" fontId="9" fillId="4" borderId="21" applyNumberFormat="0" applyAlignment="0" applyProtection="0"/>
    <xf numFmtId="0" fontId="9" fillId="17" borderId="21" applyNumberFormat="0" applyAlignment="0" applyProtection="0"/>
    <xf numFmtId="0" fontId="9" fillId="4" borderId="21" applyNumberFormat="0" applyAlignment="0" applyProtection="0"/>
    <xf numFmtId="0" fontId="73" fillId="14" borderId="21" applyNumberFormat="0" applyAlignment="0" applyProtection="0"/>
    <xf numFmtId="0" fontId="9" fillId="17" borderId="21" applyNumberFormat="0" applyAlignment="0" applyProtection="0"/>
    <xf numFmtId="0" fontId="9" fillId="17" borderId="21" applyNumberFormat="0" applyAlignment="0" applyProtection="0"/>
    <xf numFmtId="0" fontId="9" fillId="17" borderId="21" applyNumberFormat="0" applyAlignment="0" applyProtection="0"/>
    <xf numFmtId="0" fontId="73" fillId="14" borderId="21" applyNumberFormat="0" applyAlignment="0" applyProtection="0"/>
    <xf numFmtId="1" fontId="42" fillId="0" borderId="0" applyProtection="0">
      <alignment horizontal="right" vertical="center"/>
    </xf>
    <xf numFmtId="0" fontId="56"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ont="0" applyFill="0" applyBorder="0" applyProtection="0">
      <alignment/>
    </xf>
    <xf numFmtId="0" fontId="43" fillId="0" borderId="0" applyNumberFormat="0" applyFont="0" applyFill="0" applyBorder="0" applyProtection="0">
      <alignment/>
    </xf>
    <xf numFmtId="0" fontId="43" fillId="0" borderId="0" applyNumberFormat="0" applyFont="0" applyFill="0" applyBorder="0" applyProtection="0">
      <alignmen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44" fillId="0" borderId="22">
      <alignment horizontal="center"/>
      <protection/>
    </xf>
    <xf numFmtId="0" fontId="44" fillId="0" borderId="22">
      <alignment horizontal="center"/>
      <protection/>
    </xf>
    <xf numFmtId="0" fontId="44" fillId="0" borderId="22">
      <alignment horizontal="center"/>
      <protection/>
    </xf>
    <xf numFmtId="0" fontId="44" fillId="0" borderId="22">
      <alignment horizontal="center"/>
      <protection/>
    </xf>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0" fontId="43" fillId="30" borderId="0" applyNumberFormat="0" applyFont="0" applyBorder="0" applyAlignment="0" applyProtection="0"/>
    <xf numFmtId="0" fontId="43" fillId="30" borderId="0" applyNumberFormat="0" applyFont="0" applyBorder="0" applyAlignment="0" applyProtection="0"/>
    <xf numFmtId="0" fontId="43" fillId="30" borderId="0" applyNumberFormat="0" applyFont="0" applyBorder="0" applyAlignment="0" applyProtection="0"/>
    <xf numFmtId="173" fontId="37" fillId="0" borderId="23" applyFont="0" applyFill="0" applyBorder="0" applyAlignment="0" applyProtection="0"/>
    <xf numFmtId="0" fontId="45" fillId="0" borderId="0" applyNumberFormat="0" applyFill="0" applyBorder="0" applyAlignment="0" applyProtection="0"/>
    <xf numFmtId="0" fontId="74" fillId="0" borderId="0" applyNumberFormat="0" applyFill="0" applyBorder="0" applyProtection="0">
      <alignment/>
    </xf>
    <xf numFmtId="179" fontId="0" fillId="0" borderId="0" applyFont="0" applyFill="0">
      <alignment/>
      <protection/>
    </xf>
    <xf numFmtId="0" fontId="46" fillId="14" borderId="0" applyNumberFormat="0" applyFont="0" applyBorder="0" applyAlignment="0" applyProtection="0"/>
    <xf numFmtId="39" fontId="0" fillId="31" borderId="0">
      <alignment/>
      <protection/>
    </xf>
    <xf numFmtId="38" fontId="22" fillId="0" borderId="24">
      <alignment/>
      <protection/>
    </xf>
    <xf numFmtId="38" fontId="21" fillId="0" borderId="25">
      <alignment/>
      <protection/>
    </xf>
    <xf numFmtId="39" fontId="74" fillId="32" borderId="0">
      <alignment/>
      <protection/>
    </xf>
    <xf numFmtId="174" fontId="0" fillId="0" borderId="0">
      <alignment horizontal="left" wrapText="1"/>
      <protection/>
    </xf>
    <xf numFmtId="40" fontId="75" fillId="0" borderId="0" applyBorder="0">
      <alignment horizontal="right"/>
      <protection/>
    </xf>
    <xf numFmtId="0" fontId="47" fillId="0" borderId="0" applyBorder="0" applyProtection="0">
      <alignment vertical="center"/>
    </xf>
    <xf numFmtId="0" fontId="47" fillId="0" borderId="26" applyBorder="0" applyProtection="0">
      <alignment horizontal="right" vertical="center"/>
    </xf>
    <xf numFmtId="0" fontId="48" fillId="13" borderId="0" applyBorder="0" applyProtection="0">
      <alignment horizontal="centerContinuous" vertical="center"/>
    </xf>
    <xf numFmtId="0" fontId="48" fillId="33" borderId="26" applyBorder="0" applyProtection="0">
      <alignment horizontal="centerContinuous" vertical="center"/>
    </xf>
    <xf numFmtId="0" fontId="21" fillId="0" borderId="0" applyBorder="0" applyProtection="0">
      <alignment horizontal="left"/>
    </xf>
    <xf numFmtId="0" fontId="49" fillId="0" borderId="0" applyFill="0" applyBorder="0" applyProtection="0">
      <alignment horizontal="left"/>
    </xf>
    <xf numFmtId="0" fontId="22" fillId="0" borderId="23" applyFill="0" applyBorder="0" applyProtection="0">
      <alignment horizontal="left" vertical="top"/>
    </xf>
    <xf numFmtId="0" fontId="50"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6" fillId="0" borderId="0" applyNumberFormat="0" applyFill="0" applyBorder="0" applyAlignment="0" applyProtection="0"/>
    <xf numFmtId="0" fontId="1" fillId="29" borderId="0">
      <alignment horizontal="left" wrapText="1"/>
      <protection/>
    </xf>
    <xf numFmtId="0" fontId="77" fillId="0" borderId="0">
      <alignment horizontal="left" vertical="center"/>
      <protection/>
    </xf>
    <xf numFmtId="0" fontId="12" fillId="0" borderId="27" applyNumberFormat="0" applyFill="0" applyAlignment="0" applyProtection="0"/>
    <xf numFmtId="0" fontId="15" fillId="0" borderId="27" applyNumberFormat="0" applyFill="0" applyAlignment="0" applyProtection="0"/>
    <xf numFmtId="0" fontId="12" fillId="0" borderId="27" applyNumberFormat="0" applyFill="0" applyAlignment="0" applyProtection="0"/>
    <xf numFmtId="0" fontId="15" fillId="0" borderId="27" applyNumberFormat="0" applyFill="0" applyAlignment="0" applyProtection="0"/>
    <xf numFmtId="0" fontId="20" fillId="0" borderId="28" applyNumberFormat="0" applyFill="0" applyAlignment="0" applyProtection="0"/>
    <xf numFmtId="0" fontId="15"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20" fillId="0" borderId="28" applyNumberFormat="0" applyFill="0" applyAlignment="0" applyProtection="0"/>
    <xf numFmtId="37" fontId="0" fillId="0" borderId="0">
      <alignment/>
      <protection/>
    </xf>
    <xf numFmtId="0" fontId="1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cellStyleXfs>
  <cellXfs count="113">
    <xf numFmtId="0" fontId="0" fillId="0" borderId="0" xfId="0"/>
    <xf numFmtId="37" fontId="0" fillId="0" borderId="0" xfId="0" applyNumberFormat="1"/>
    <xf numFmtId="10" fontId="0" fillId="0" borderId="0" xfId="15" applyNumberFormat="1" applyFont="1"/>
    <xf numFmtId="10" fontId="0" fillId="0" borderId="0" xfId="15" applyNumberFormat="1" applyFont="1" applyBorder="1"/>
    <xf numFmtId="37" fontId="1" fillId="0" borderId="0" xfId="0" applyNumberFormat="1" applyFont="1" applyBorder="1" applyAlignment="1">
      <alignment horizontal="center"/>
    </xf>
    <xf numFmtId="37" fontId="0" fillId="0" borderId="0" xfId="0" applyNumberFormat="1" applyBorder="1"/>
    <xf numFmtId="180" fontId="0" fillId="0" borderId="0" xfId="15" applyNumberFormat="1" applyFont="1" applyBorder="1"/>
    <xf numFmtId="37" fontId="1" fillId="0" borderId="0" xfId="0" applyNumberFormat="1" applyFont="1" applyAlignment="1">
      <alignment horizontal="center"/>
    </xf>
    <xf numFmtId="0" fontId="1" fillId="0" borderId="0" xfId="0" applyFont="1"/>
    <xf numFmtId="0" fontId="1" fillId="0" borderId="0" xfId="0" applyFont="1" applyAlignment="1">
      <alignment horizontal="center"/>
    </xf>
    <xf numFmtId="0" fontId="1" fillId="0" borderId="0" xfId="0" applyFont="1" applyFill="1" applyBorder="1"/>
    <xf numFmtId="37" fontId="1" fillId="0" borderId="0" xfId="0" applyNumberFormat="1" applyFont="1" applyAlignment="1">
      <alignment horizontal="center"/>
    </xf>
    <xf numFmtId="43" fontId="0" fillId="0" borderId="0" xfId="0" applyNumberFormat="1" applyBorder="1"/>
    <xf numFmtId="43" fontId="0" fillId="0" borderId="0" xfId="0" applyNumberFormat="1"/>
    <xf numFmtId="0" fontId="1" fillId="0" borderId="0" xfId="0" applyFont="1" applyAlignment="1">
      <alignment horizontal="center" wrapText="1"/>
    </xf>
    <xf numFmtId="182" fontId="0" fillId="0" borderId="0" xfId="16" applyNumberFormat="1" applyFont="1"/>
    <xf numFmtId="182" fontId="1" fillId="0" borderId="0" xfId="16" applyNumberFormat="1" applyFont="1" applyAlignment="1">
      <alignment horizontal="center"/>
    </xf>
    <xf numFmtId="10" fontId="1" fillId="0" borderId="0" xfId="15" applyNumberFormat="1" applyFont="1" applyAlignment="1">
      <alignment horizontal="center"/>
    </xf>
    <xf numFmtId="0" fontId="0" fillId="0" borderId="0" xfId="0" applyAlignment="1">
      <alignment horizontal="center"/>
    </xf>
    <xf numFmtId="0" fontId="0" fillId="0" borderId="0" xfId="0" applyFont="1" applyFill="1" applyBorder="1"/>
    <xf numFmtId="0" fontId="0" fillId="0" borderId="0" xfId="0" applyFont="1" applyFill="1"/>
    <xf numFmtId="0" fontId="80" fillId="0" borderId="0" xfId="0" applyFont="1"/>
    <xf numFmtId="0" fontId="1" fillId="0" borderId="0" xfId="0" applyFont="1" applyFill="1" applyBorder="1" applyAlignment="1">
      <alignment horizontal="left"/>
    </xf>
    <xf numFmtId="0" fontId="1" fillId="0" borderId="0" xfId="0" applyFont="1" applyFill="1" applyAlignment="1">
      <alignment horizontal="center" vertical="center"/>
    </xf>
    <xf numFmtId="0" fontId="1" fillId="0" borderId="0" xfId="0" applyFont="1" applyFill="1" applyAlignment="1">
      <alignment vertical="center"/>
    </xf>
    <xf numFmtId="1" fontId="0" fillId="0" borderId="0" xfId="0" applyNumberFormat="1" applyFont="1" applyFill="1" applyAlignment="1">
      <alignment horizontal="left"/>
    </xf>
    <xf numFmtId="1" fontId="1" fillId="0" borderId="0" xfId="0" applyNumberFormat="1" applyFont="1" applyFill="1" applyAlignment="1">
      <alignment horizontal="right"/>
    </xf>
    <xf numFmtId="0" fontId="0" fillId="0" borderId="0" xfId="0" applyFont="1"/>
    <xf numFmtId="0" fontId="0" fillId="34" borderId="0" xfId="0" applyFill="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0" fillId="0" borderId="0" xfId="0" applyFill="1"/>
    <xf numFmtId="164" fontId="0" fillId="0" borderId="0" xfId="18" applyNumberFormat="1" applyFont="1" applyFill="1"/>
    <xf numFmtId="0" fontId="49" fillId="0" borderId="0" xfId="0" applyFont="1" applyFill="1" applyAlignment="1">
      <alignment horizontal="center" vertical="center" wrapText="1"/>
    </xf>
    <xf numFmtId="0" fontId="49" fillId="0" borderId="0" xfId="0" applyFont="1" applyFill="1" applyAlignment="1">
      <alignment vertical="center" wrapText="1"/>
    </xf>
    <xf numFmtId="183" fontId="0" fillId="0" borderId="0" xfId="0" applyNumberFormat="1" applyFont="1" applyFill="1" applyAlignment="1">
      <alignment/>
    </xf>
    <xf numFmtId="183" fontId="1" fillId="0" borderId="0" xfId="0" applyNumberFormat="1" applyFont="1" applyFill="1"/>
    <xf numFmtId="1" fontId="0" fillId="0" borderId="0" xfId="0" applyNumberFormat="1" applyFont="1" applyFill="1" applyAlignment="1">
      <alignment horizontal="right"/>
    </xf>
    <xf numFmtId="184" fontId="0" fillId="0" borderId="0" xfId="0" applyNumberFormat="1" applyFont="1" applyFill="1"/>
    <xf numFmtId="185" fontId="1" fillId="35" borderId="29" xfId="0" applyNumberFormat="1" applyFont="1" applyFill="1" applyBorder="1" applyAlignment="1">
      <alignment horizontal="center" vertical="center" wrapText="1"/>
    </xf>
    <xf numFmtId="185" fontId="0" fillId="35" borderId="30" xfId="0" applyNumberFormat="1" applyFont="1" applyFill="1" applyBorder="1" applyAlignment="1">
      <alignment horizontal="center" vertical="center" wrapText="1"/>
    </xf>
    <xf numFmtId="186" fontId="0" fillId="36" borderId="30" xfId="0" applyNumberFormat="1" applyFont="1" applyFill="1" applyBorder="1"/>
    <xf numFmtId="186" fontId="1" fillId="36" borderId="31" xfId="0" applyNumberFormat="1" applyFont="1" applyFill="1" applyBorder="1"/>
    <xf numFmtId="0" fontId="1" fillId="0" borderId="32" xfId="0" applyFont="1" applyBorder="1"/>
    <xf numFmtId="0" fontId="1" fillId="0" borderId="33" xfId="0" applyFont="1" applyBorder="1" applyAlignment="1">
      <alignment horizontal="center"/>
    </xf>
    <xf numFmtId="0" fontId="1" fillId="0" borderId="34" xfId="0" applyFont="1" applyBorder="1"/>
    <xf numFmtId="0" fontId="0" fillId="0" borderId="35" xfId="0" applyFont="1" applyBorder="1" applyAlignment="1">
      <alignment horizontal="right"/>
    </xf>
    <xf numFmtId="187" fontId="0" fillId="0" borderId="36" xfId="0" applyNumberFormat="1" applyFont="1" applyBorder="1"/>
    <xf numFmtId="0" fontId="0" fillId="0" borderId="37" xfId="0" applyFont="1" applyBorder="1" applyAlignment="1">
      <alignment horizontal="right"/>
    </xf>
    <xf numFmtId="187" fontId="0" fillId="0" borderId="22" xfId="0" applyNumberFormat="1" applyFont="1" applyFill="1" applyBorder="1"/>
    <xf numFmtId="187" fontId="0" fillId="0" borderId="38" xfId="0" applyNumberFormat="1" applyFont="1" applyBorder="1"/>
    <xf numFmtId="14" fontId="0" fillId="0" borderId="0" xfId="0" applyNumberFormat="1" applyFill="1"/>
    <xf numFmtId="0" fontId="1" fillId="0" borderId="34" xfId="0" applyFont="1" applyBorder="1" applyAlignment="1">
      <alignment horizontal="center"/>
    </xf>
    <xf numFmtId="6" fontId="0" fillId="0" borderId="38" xfId="0" applyNumberFormat="1" applyFont="1" applyBorder="1" applyAlignment="1">
      <alignment horizontal="right"/>
    </xf>
    <xf numFmtId="0" fontId="0" fillId="35" borderId="30" xfId="0" applyFont="1" applyFill="1" applyBorder="1" applyAlignment="1" applyProtection="1">
      <alignment horizontal="center"/>
      <protection/>
    </xf>
    <xf numFmtId="186" fontId="0" fillId="35" borderId="30" xfId="0" applyNumberFormat="1" applyFont="1" applyFill="1" applyBorder="1"/>
    <xf numFmtId="186" fontId="1" fillId="35" borderId="31" xfId="0" applyNumberFormat="1" applyFont="1" applyFill="1" applyBorder="1"/>
    <xf numFmtId="0" fontId="49" fillId="34" borderId="0" xfId="0" applyFont="1" applyFill="1" applyAlignment="1">
      <alignment horizontal="center" vertical="center" wrapText="1"/>
    </xf>
    <xf numFmtId="186" fontId="0" fillId="0" borderId="0" xfId="0" applyNumberFormat="1" applyFill="1"/>
    <xf numFmtId="186" fontId="0" fillId="0" borderId="30" xfId="0" applyNumberFormat="1" applyFont="1" applyFill="1" applyBorder="1"/>
    <xf numFmtId="3" fontId="0" fillId="36" borderId="39" xfId="0" applyNumberFormat="1" applyFill="1" applyBorder="1"/>
    <xf numFmtId="184" fontId="0" fillId="0" borderId="0" xfId="0" applyNumberFormat="1" applyFont="1" applyFill="1" applyAlignment="1">
      <alignment horizontal="left"/>
    </xf>
    <xf numFmtId="0" fontId="0" fillId="0" borderId="0" xfId="0" applyFont="1" applyAlignment="1">
      <alignment wrapText="1"/>
    </xf>
    <xf numFmtId="0" fontId="0" fillId="0" borderId="0" xfId="0" applyAlignment="1">
      <alignment wrapText="1"/>
    </xf>
    <xf numFmtId="6" fontId="0" fillId="0" borderId="0" xfId="0" applyNumberFormat="1"/>
    <xf numFmtId="10" fontId="0" fillId="0" borderId="0" xfId="0" applyNumberFormat="1" applyFont="1" applyFill="1" applyBorder="1" applyAlignment="1">
      <alignment horizontal="center"/>
    </xf>
    <xf numFmtId="43" fontId="1" fillId="0" borderId="0" xfId="0" applyNumberFormat="1" applyFont="1" applyFill="1" applyBorder="1" applyAlignment="1">
      <alignment horizontal="left"/>
    </xf>
    <xf numFmtId="0" fontId="0" fillId="0" borderId="0" xfId="0" applyFill="1" applyBorder="1"/>
    <xf numFmtId="0" fontId="0" fillId="0" borderId="0" xfId="0" applyFont="1" applyAlignment="1">
      <alignment horizontal="center"/>
    </xf>
    <xf numFmtId="0" fontId="1" fillId="0" borderId="0" xfId="0" applyFont="1" applyAlignment="1">
      <alignment horizontal="left"/>
    </xf>
    <xf numFmtId="0" fontId="0" fillId="0" borderId="0" xfId="0" applyFont="1" applyAlignment="1">
      <alignment horizontal="left" wrapText="1"/>
    </xf>
    <xf numFmtId="164" fontId="0" fillId="0" borderId="40" xfId="18" applyNumberFormat="1" applyFont="1" applyBorder="1"/>
    <xf numFmtId="164" fontId="0" fillId="0" borderId="25" xfId="18" applyNumberFormat="1" applyFont="1" applyBorder="1"/>
    <xf numFmtId="164" fontId="0" fillId="0" borderId="41" xfId="18" applyNumberFormat="1" applyFont="1" applyBorder="1"/>
    <xf numFmtId="164" fontId="0" fillId="0" borderId="23" xfId="18" applyNumberFormat="1" applyFont="1" applyBorder="1"/>
    <xf numFmtId="164" fontId="0" fillId="0" borderId="0" xfId="18" applyNumberFormat="1" applyFont="1" applyBorder="1"/>
    <xf numFmtId="164" fontId="0" fillId="0" borderId="42" xfId="18" applyNumberFormat="1" applyFont="1" applyBorder="1"/>
    <xf numFmtId="164" fontId="0" fillId="0" borderId="23" xfId="0" applyNumberFormat="1" applyBorder="1"/>
    <xf numFmtId="164" fontId="0" fillId="0" borderId="0" xfId="0" applyNumberFormat="1" applyBorder="1"/>
    <xf numFmtId="164" fontId="0" fillId="0" borderId="42" xfId="0" applyNumberFormat="1" applyBorder="1"/>
    <xf numFmtId="164" fontId="0" fillId="0" borderId="43" xfId="0" applyNumberFormat="1" applyBorder="1"/>
    <xf numFmtId="164" fontId="0" fillId="0" borderId="26" xfId="0" applyNumberFormat="1" applyBorder="1"/>
    <xf numFmtId="164" fontId="0" fillId="0" borderId="44" xfId="0" applyNumberFormat="1" applyBorder="1"/>
    <xf numFmtId="182" fontId="1" fillId="0" borderId="0" xfId="16" applyNumberFormat="1" applyFont="1"/>
    <xf numFmtId="0" fontId="1" fillId="0" borderId="0" xfId="0" applyFont="1" applyAlignment="1">
      <alignment horizontal="center"/>
    </xf>
    <xf numFmtId="37" fontId="1" fillId="0" borderId="0" xfId="0" applyNumberFormat="1" applyFont="1" applyBorder="1"/>
    <xf numFmtId="37" fontId="0" fillId="0" borderId="0" xfId="0" applyNumberFormat="1" applyFont="1" applyBorder="1"/>
    <xf numFmtId="37" fontId="0" fillId="0" borderId="0" xfId="0" applyNumberFormat="1" applyBorder="1" applyAlignment="1">
      <alignment horizontal="right"/>
    </xf>
    <xf numFmtId="181" fontId="0" fillId="0" borderId="0" xfId="15" applyNumberFormat="1" applyFont="1" applyBorder="1"/>
    <xf numFmtId="0" fontId="81" fillId="0" borderId="0" xfId="0" applyFont="1"/>
    <xf numFmtId="0" fontId="82" fillId="0" borderId="0" xfId="0" applyFont="1"/>
    <xf numFmtId="188" fontId="0" fillId="37" borderId="0" xfId="0" applyNumberFormat="1" applyFill="1"/>
    <xf numFmtId="6" fontId="1" fillId="37" borderId="0" xfId="0" applyNumberFormat="1" applyFont="1" applyFill="1"/>
    <xf numFmtId="40" fontId="1" fillId="37" borderId="0" xfId="0" applyNumberFormat="1" applyFont="1" applyFill="1"/>
    <xf numFmtId="182" fontId="1" fillId="37" borderId="0" xfId="0" applyNumberFormat="1" applyFont="1" applyFill="1"/>
    <xf numFmtId="0" fontId="49" fillId="38" borderId="0" xfId="0" applyFont="1" applyFill="1" applyAlignment="1">
      <alignment horizontal="center" vertical="center" wrapText="1"/>
    </xf>
    <xf numFmtId="0" fontId="49" fillId="38" borderId="0" xfId="0" applyFont="1" applyFill="1" applyAlignment="1">
      <alignment vertical="center" wrapText="1"/>
    </xf>
    <xf numFmtId="183" fontId="0" fillId="38" borderId="0" xfId="0" applyNumberFormat="1" applyFont="1" applyFill="1"/>
    <xf numFmtId="183" fontId="1" fillId="38" borderId="0" xfId="0" applyNumberFormat="1" applyFont="1" applyFill="1"/>
    <xf numFmtId="182" fontId="1" fillId="37" borderId="0" xfId="16" applyNumberFormat="1" applyFont="1" applyFill="1"/>
    <xf numFmtId="8" fontId="0" fillId="0" borderId="0" xfId="0" applyNumberFormat="1"/>
    <xf numFmtId="44" fontId="0" fillId="0" borderId="0" xfId="0" applyNumberFormat="1"/>
    <xf numFmtId="8" fontId="1" fillId="0" borderId="0" xfId="0" applyNumberFormat="1" applyFont="1"/>
    <xf numFmtId="8" fontId="0" fillId="0" borderId="0" xfId="0" applyNumberFormat="1" applyFont="1"/>
    <xf numFmtId="37" fontId="1" fillId="37" borderId="0" xfId="16" applyNumberFormat="1" applyFont="1" applyFill="1"/>
    <xf numFmtId="0" fontId="81" fillId="39" borderId="0" xfId="0" applyFont="1" applyFill="1"/>
    <xf numFmtId="0" fontId="0" fillId="39" borderId="0" xfId="0" applyFill="1"/>
    <xf numFmtId="6" fontId="0" fillId="0" borderId="0" xfId="0" applyNumberFormat="1" applyFont="1"/>
    <xf numFmtId="0" fontId="1" fillId="0" borderId="0" xfId="0" applyFont="1" applyAlignment="1">
      <alignment horizontal="center"/>
    </xf>
    <xf numFmtId="0" fontId="0" fillId="40" borderId="0" xfId="0" applyFill="1" applyAlignment="1">
      <alignment/>
    </xf>
    <xf numFmtId="0" fontId="1" fillId="0" borderId="0" xfId="0" applyFont="1" applyBorder="1" applyAlignment="1">
      <alignment horizontal="center"/>
    </xf>
    <xf numFmtId="0" fontId="1" fillId="0" borderId="0" xfId="0" applyNumberFormat="1" applyFont="1" applyBorder="1" applyAlignment="1">
      <alignment horizontal="center"/>
    </xf>
  </cellXfs>
  <cellStyles count="1199">
    <cellStyle name="Normal" xfId="0"/>
    <cellStyle name="Percent" xfId="15"/>
    <cellStyle name="Currency" xfId="16"/>
    <cellStyle name="Currency [0]" xfId="17"/>
    <cellStyle name="Comma" xfId="18"/>
    <cellStyle name="Comma [0]" xfId="19"/>
    <cellStyle name="_%(SignOnly)" xfId="20"/>
    <cellStyle name="_%(SignSpaceOnly)" xfId="21"/>
    <cellStyle name="_Chelan Debt Forecast 12.19.05" xfId="22"/>
    <cellStyle name="_Comma" xfId="23"/>
    <cellStyle name="_Costs not in AURORA 06GRC" xfId="24"/>
    <cellStyle name="_Costs not in KWI3000 '06Budget" xfId="25"/>
    <cellStyle name="_Currency" xfId="26"/>
    <cellStyle name="_CurrencySpace" xfId="27"/>
    <cellStyle name="_Euro" xfId="28"/>
    <cellStyle name="_Fuel Prices 4-14" xfId="29"/>
    <cellStyle name="_Heading" xfId="30"/>
    <cellStyle name="_Highlight" xfId="31"/>
    <cellStyle name="_Multiple" xfId="32"/>
    <cellStyle name="_MultipleSpace" xfId="33"/>
    <cellStyle name="_Power Cost Value Copy 11.30.05 gas 1.09.06 AURORA at 1.10.06" xfId="34"/>
    <cellStyle name="_Recon to Darrin's 5.11.05 proforma" xfId="35"/>
    <cellStyle name="_SubHeading" xfId="36"/>
    <cellStyle name="_Table" xfId="37"/>
    <cellStyle name="_Table_QC" xfId="38"/>
    <cellStyle name="_TableHead" xfId="39"/>
    <cellStyle name="_TableHead_QC" xfId="40"/>
    <cellStyle name="_TableRowHead" xfId="41"/>
    <cellStyle name="_TableSuperHead" xfId="42"/>
    <cellStyle name="_Value Copy 11 30 05 gas 12 09 05 AURORA at 12 14 05" xfId="43"/>
    <cellStyle name="20% - Accent1 2" xfId="44"/>
    <cellStyle name="20% - Accent1 2 2" xfId="45"/>
    <cellStyle name="20% - Accent1 2 2 2" xfId="46"/>
    <cellStyle name="20% - Accent1 2 2 3" xfId="47"/>
    <cellStyle name="20% - Accent1 2 2 4" xfId="48"/>
    <cellStyle name="20% - Accent1 2 3" xfId="49"/>
    <cellStyle name="20% - Accent1 2 4" xfId="50"/>
    <cellStyle name="20% - Accent1 2 5" xfId="51"/>
    <cellStyle name="20% - Accent1 2_QC Sheet" xfId="52"/>
    <cellStyle name="20% - Accent1 3" xfId="53"/>
    <cellStyle name="20% - Accent2 2" xfId="54"/>
    <cellStyle name="20% - Accent2 2 2" xfId="55"/>
    <cellStyle name="20% - Accent2 2 2 2" xfId="56"/>
    <cellStyle name="20% - Accent2 2 2 3" xfId="57"/>
    <cellStyle name="20% - Accent2 2 2 4" xfId="58"/>
    <cellStyle name="20% - Accent2 2 3" xfId="59"/>
    <cellStyle name="20% - Accent2 2 4" xfId="60"/>
    <cellStyle name="20% - Accent2 2 5" xfId="61"/>
    <cellStyle name="20% - Accent2 2_QC Sheet" xfId="62"/>
    <cellStyle name="20% - Accent2 3" xfId="63"/>
    <cellStyle name="20% - Accent3 2" xfId="64"/>
    <cellStyle name="20% - Accent3 2 2" xfId="65"/>
    <cellStyle name="20% - Accent3 2 2 2" xfId="66"/>
    <cellStyle name="20% - Accent3 2 2 3" xfId="67"/>
    <cellStyle name="20% - Accent3 2 2 4" xfId="68"/>
    <cellStyle name="20% - Accent3 2 3" xfId="69"/>
    <cellStyle name="20% - Accent3 2 4" xfId="70"/>
    <cellStyle name="20% - Accent3 2 5" xfId="71"/>
    <cellStyle name="20% - Accent3 2_QC Sheet" xfId="72"/>
    <cellStyle name="20% - Accent3 3" xfId="73"/>
    <cellStyle name="20% - Accent4 2" xfId="74"/>
    <cellStyle name="20% - Accent4 2 2" xfId="75"/>
    <cellStyle name="20% - Accent4 2 2 2" xfId="76"/>
    <cellStyle name="20% - Accent4 2 2 3" xfId="77"/>
    <cellStyle name="20% - Accent4 2 2 4" xfId="78"/>
    <cellStyle name="20% - Accent4 2 3" xfId="79"/>
    <cellStyle name="20% - Accent4 2 4" xfId="80"/>
    <cellStyle name="20% - Accent4 2 5" xfId="81"/>
    <cellStyle name="20% - Accent4 2_QC Sheet" xfId="82"/>
    <cellStyle name="20% - Accent4 3" xfId="83"/>
    <cellStyle name="20% - Accent5 2" xfId="84"/>
    <cellStyle name="20% - Accent5 2 2" xfId="85"/>
    <cellStyle name="20% - Accent5 2 2 2" xfId="86"/>
    <cellStyle name="20% - Accent5 2 2 3" xfId="87"/>
    <cellStyle name="20% - Accent5 2 2 4" xfId="88"/>
    <cellStyle name="20% - Accent5 2 3" xfId="89"/>
    <cellStyle name="20% - Accent5 2 4" xfId="90"/>
    <cellStyle name="20% - Accent5 2 5" xfId="91"/>
    <cellStyle name="20% - Accent5 2_QC Sheet" xfId="92"/>
    <cellStyle name="20% - Accent5 3" xfId="93"/>
    <cellStyle name="20% - Accent6 2" xfId="94"/>
    <cellStyle name="20% - Accent6 2 2" xfId="95"/>
    <cellStyle name="20% - Accent6 2 2 2" xfId="96"/>
    <cellStyle name="20% - Accent6 2 2 3" xfId="97"/>
    <cellStyle name="20% - Accent6 2 2 4" xfId="98"/>
    <cellStyle name="20% - Accent6 2 3" xfId="99"/>
    <cellStyle name="20% - Accent6 2 4" xfId="100"/>
    <cellStyle name="20% - Accent6 2 5" xfId="101"/>
    <cellStyle name="20% - Accent6 2_QC Sheet" xfId="102"/>
    <cellStyle name="20% - Accent6 3" xfId="103"/>
    <cellStyle name="40% - Accent1 2" xfId="104"/>
    <cellStyle name="40% - Accent1 2 2" xfId="105"/>
    <cellStyle name="40% - Accent1 2 2 2" xfId="106"/>
    <cellStyle name="40% - Accent1 2 2 3" xfId="107"/>
    <cellStyle name="40% - Accent1 2 2 4" xfId="108"/>
    <cellStyle name="40% - Accent1 2 3" xfId="109"/>
    <cellStyle name="40% - Accent1 2 4" xfId="110"/>
    <cellStyle name="40% - Accent1 2 5" xfId="111"/>
    <cellStyle name="40% - Accent1 2_QC Sheet" xfId="112"/>
    <cellStyle name="40% - Accent1 3" xfId="113"/>
    <cellStyle name="40% - Accent2 2" xfId="114"/>
    <cellStyle name="40% - Accent2 2 2" xfId="115"/>
    <cellStyle name="40% - Accent2 2 2 2" xfId="116"/>
    <cellStyle name="40% - Accent2 2 2 3" xfId="117"/>
    <cellStyle name="40% - Accent2 2 2 4" xfId="118"/>
    <cellStyle name="40% - Accent2 2 3" xfId="119"/>
    <cellStyle name="40% - Accent2 2 4" xfId="120"/>
    <cellStyle name="40% - Accent2 2 5" xfId="121"/>
    <cellStyle name="40% - Accent2 2_QC Sheet" xfId="122"/>
    <cellStyle name="40% - Accent2 3" xfId="123"/>
    <cellStyle name="40% - Accent3 2" xfId="124"/>
    <cellStyle name="40% - Accent3 2 2" xfId="125"/>
    <cellStyle name="40% - Accent3 2 2 2" xfId="126"/>
    <cellStyle name="40% - Accent3 2 2 3" xfId="127"/>
    <cellStyle name="40% - Accent3 2 2 4" xfId="128"/>
    <cellStyle name="40% - Accent3 2 3" xfId="129"/>
    <cellStyle name="40% - Accent3 2 4" xfId="130"/>
    <cellStyle name="40% - Accent3 2 5" xfId="131"/>
    <cellStyle name="40% - Accent3 2_QC Sheet" xfId="132"/>
    <cellStyle name="40% - Accent3 3" xfId="133"/>
    <cellStyle name="40% - Accent4 2" xfId="134"/>
    <cellStyle name="40% - Accent4 2 2" xfId="135"/>
    <cellStyle name="40% - Accent4 2 2 2" xfId="136"/>
    <cellStyle name="40% - Accent4 2 2 3" xfId="137"/>
    <cellStyle name="40% - Accent4 2 2 4" xfId="138"/>
    <cellStyle name="40% - Accent4 2 3" xfId="139"/>
    <cellStyle name="40% - Accent4 2 4" xfId="140"/>
    <cellStyle name="40% - Accent4 2 5" xfId="141"/>
    <cellStyle name="40% - Accent4 2_QC Sheet" xfId="142"/>
    <cellStyle name="40% - Accent4 3" xfId="143"/>
    <cellStyle name="40% - Accent5 2" xfId="144"/>
    <cellStyle name="40% - Accent5 2 2" xfId="145"/>
    <cellStyle name="40% - Accent5 2 2 2" xfId="146"/>
    <cellStyle name="40% - Accent5 2 2 3" xfId="147"/>
    <cellStyle name="40% - Accent5 2 2 4" xfId="148"/>
    <cellStyle name="40% - Accent5 2 3" xfId="149"/>
    <cellStyle name="40% - Accent5 2 4" xfId="150"/>
    <cellStyle name="40% - Accent5 2 5" xfId="151"/>
    <cellStyle name="40% - Accent5 2_QC Sheet" xfId="152"/>
    <cellStyle name="40% - Accent5 3" xfId="153"/>
    <cellStyle name="40% - Accent6 2" xfId="154"/>
    <cellStyle name="40% - Accent6 2 2" xfId="155"/>
    <cellStyle name="40% - Accent6 2 2 2" xfId="156"/>
    <cellStyle name="40% - Accent6 2 2 3" xfId="157"/>
    <cellStyle name="40% - Accent6 2 2 4" xfId="158"/>
    <cellStyle name="40% - Accent6 2 3" xfId="159"/>
    <cellStyle name="40% - Accent6 2 4" xfId="160"/>
    <cellStyle name="40% - Accent6 2 5" xfId="161"/>
    <cellStyle name="40% - Accent6 2_QC Sheet" xfId="162"/>
    <cellStyle name="40% - Accent6 3" xfId="163"/>
    <cellStyle name="60% - Accent1 2" xfId="164"/>
    <cellStyle name="60% - Accent1 2 2" xfId="165"/>
    <cellStyle name="60% - Accent1 2 2 2" xfId="166"/>
    <cellStyle name="60% - Accent1 2 2 3" xfId="167"/>
    <cellStyle name="60% - Accent1 2 2 4" xfId="168"/>
    <cellStyle name="60% - Accent1 2 3" xfId="169"/>
    <cellStyle name="60% - Accent1 2 4" xfId="170"/>
    <cellStyle name="60% - Accent1 2_QC Sheet" xfId="171"/>
    <cellStyle name="60% - Accent1 3" xfId="172"/>
    <cellStyle name="60% - Accent2 2" xfId="173"/>
    <cellStyle name="60% - Accent2 2 2" xfId="174"/>
    <cellStyle name="60% - Accent2 2 2 2" xfId="175"/>
    <cellStyle name="60% - Accent2 2 2 3" xfId="176"/>
    <cellStyle name="60% - Accent2 2 2 4" xfId="177"/>
    <cellStyle name="60% - Accent2 2 3" xfId="178"/>
    <cellStyle name="60% - Accent2 2 4" xfId="179"/>
    <cellStyle name="60% - Accent2 2_QC Sheet" xfId="180"/>
    <cellStyle name="60% - Accent2 3" xfId="181"/>
    <cellStyle name="60% - Accent3 2" xfId="182"/>
    <cellStyle name="60% - Accent3 2 2" xfId="183"/>
    <cellStyle name="60% - Accent3 2 2 2" xfId="184"/>
    <cellStyle name="60% - Accent3 2 2 3" xfId="185"/>
    <cellStyle name="60% - Accent3 2 2 4" xfId="186"/>
    <cellStyle name="60% - Accent3 2 3" xfId="187"/>
    <cellStyle name="60% - Accent3 2 4" xfId="188"/>
    <cellStyle name="60% - Accent3 2_QC Sheet" xfId="189"/>
    <cellStyle name="60% - Accent3 3" xfId="190"/>
    <cellStyle name="60% - Accent4 2" xfId="191"/>
    <cellStyle name="60% - Accent4 2 2" xfId="192"/>
    <cellStyle name="60% - Accent4 2 2 2" xfId="193"/>
    <cellStyle name="60% - Accent4 2 2 3" xfId="194"/>
    <cellStyle name="60% - Accent4 2 2 4" xfId="195"/>
    <cellStyle name="60% - Accent4 2 3" xfId="196"/>
    <cellStyle name="60% - Accent4 2 4" xfId="197"/>
    <cellStyle name="60% - Accent4 2_QC Sheet" xfId="198"/>
    <cellStyle name="60% - Accent4 3" xfId="199"/>
    <cellStyle name="60% - Accent5 2" xfId="200"/>
    <cellStyle name="60% - Accent5 2 2" xfId="201"/>
    <cellStyle name="60% - Accent5 2 2 2" xfId="202"/>
    <cellStyle name="60% - Accent5 2 2 3" xfId="203"/>
    <cellStyle name="60% - Accent5 2 2 4" xfId="204"/>
    <cellStyle name="60% - Accent5 2 3" xfId="205"/>
    <cellStyle name="60% - Accent5 2 4" xfId="206"/>
    <cellStyle name="60% - Accent5 2_QC Sheet" xfId="207"/>
    <cellStyle name="60% - Accent5 3" xfId="208"/>
    <cellStyle name="60% - Accent6 2" xfId="209"/>
    <cellStyle name="60% - Accent6 2 2" xfId="210"/>
    <cellStyle name="60% - Accent6 2 2 2" xfId="211"/>
    <cellStyle name="60% - Accent6 2 2 3" xfId="212"/>
    <cellStyle name="60% - Accent6 2 2 4" xfId="213"/>
    <cellStyle name="60% - Accent6 2 3" xfId="214"/>
    <cellStyle name="60% - Accent6 2 4" xfId="215"/>
    <cellStyle name="60% - Accent6 2_QC Sheet" xfId="216"/>
    <cellStyle name="60% - Accent6 3" xfId="217"/>
    <cellStyle name="Accent1 2" xfId="218"/>
    <cellStyle name="Accent1 2 2" xfId="219"/>
    <cellStyle name="Accent1 2 2 2" xfId="220"/>
    <cellStyle name="Accent1 2 2 3" xfId="221"/>
    <cellStyle name="Accent1 2 2 4" xfId="222"/>
    <cellStyle name="Accent1 2 3" xfId="223"/>
    <cellStyle name="Accent1 2 4" xfId="224"/>
    <cellStyle name="Accent1 2_QC Sheet" xfId="225"/>
    <cellStyle name="Accent1 3" xfId="226"/>
    <cellStyle name="Accent2 2" xfId="227"/>
    <cellStyle name="Accent2 2 2" xfId="228"/>
    <cellStyle name="Accent2 2 2 2" xfId="229"/>
    <cellStyle name="Accent2 2 2 3" xfId="230"/>
    <cellStyle name="Accent2 2 2 4" xfId="231"/>
    <cellStyle name="Accent2 2 3" xfId="232"/>
    <cellStyle name="Accent2 2 4" xfId="233"/>
    <cellStyle name="Accent2 2_QC Sheet" xfId="234"/>
    <cellStyle name="Accent2 3" xfId="235"/>
    <cellStyle name="Accent3 2" xfId="236"/>
    <cellStyle name="Accent3 2 2" xfId="237"/>
    <cellStyle name="Accent3 2 2 2" xfId="238"/>
    <cellStyle name="Accent3 2 2 3" xfId="239"/>
    <cellStyle name="Accent3 2 2 4" xfId="240"/>
    <cellStyle name="Accent3 2 3" xfId="241"/>
    <cellStyle name="Accent3 2 4" xfId="242"/>
    <cellStyle name="Accent3 2_QC Sheet" xfId="243"/>
    <cellStyle name="Accent3 3" xfId="244"/>
    <cellStyle name="Accent4 2" xfId="245"/>
    <cellStyle name="Accent4 2 2" xfId="246"/>
    <cellStyle name="Accent4 2 2 2" xfId="247"/>
    <cellStyle name="Accent4 2 2 3" xfId="248"/>
    <cellStyle name="Accent4 2 2 4" xfId="249"/>
    <cellStyle name="Accent4 2 3" xfId="250"/>
    <cellStyle name="Accent4 2 4" xfId="251"/>
    <cellStyle name="Accent4 2_QC Sheet" xfId="252"/>
    <cellStyle name="Accent4 3" xfId="253"/>
    <cellStyle name="Accent5 2" xfId="254"/>
    <cellStyle name="Accent5 2 2" xfId="255"/>
    <cellStyle name="Accent5 2 2 2" xfId="256"/>
    <cellStyle name="Accent5 2 2 3" xfId="257"/>
    <cellStyle name="Accent5 2 2 4" xfId="258"/>
    <cellStyle name="Accent5 2 3" xfId="259"/>
    <cellStyle name="Accent5 2 4" xfId="260"/>
    <cellStyle name="Accent5 2_QC Sheet" xfId="261"/>
    <cellStyle name="Accent5 3" xfId="262"/>
    <cellStyle name="Accent6 2" xfId="263"/>
    <cellStyle name="Accent6 2 2" xfId="264"/>
    <cellStyle name="Accent6 2 2 2" xfId="265"/>
    <cellStyle name="Accent6 2 2 3" xfId="266"/>
    <cellStyle name="Accent6 2 2 4" xfId="267"/>
    <cellStyle name="Accent6 2 3" xfId="268"/>
    <cellStyle name="Accent6 2 4" xfId="269"/>
    <cellStyle name="Accent6 2_QC Sheet" xfId="270"/>
    <cellStyle name="Accent6 3" xfId="271"/>
    <cellStyle name="Adjustable" xfId="272"/>
    <cellStyle name="Bad 2" xfId="273"/>
    <cellStyle name="Bad 2 2" xfId="274"/>
    <cellStyle name="Bad 2 2 2" xfId="275"/>
    <cellStyle name="Bad 2 2 3" xfId="276"/>
    <cellStyle name="Bad 2 2 4" xfId="277"/>
    <cellStyle name="Bad 2 3" xfId="278"/>
    <cellStyle name="Bad 2 4" xfId="279"/>
    <cellStyle name="Bad 2_QC Sheet" xfId="280"/>
    <cellStyle name="Bad 3" xfId="281"/>
    <cellStyle name="Calc Currency (0)" xfId="282"/>
    <cellStyle name="Calculation 2" xfId="283"/>
    <cellStyle name="Calculation 2 2" xfId="284"/>
    <cellStyle name="Calculation 2 2 2" xfId="285"/>
    <cellStyle name="Calculation 2 2 3" xfId="286"/>
    <cellStyle name="Calculation 2 2 4" xfId="287"/>
    <cellStyle name="Calculation 2 3" xfId="288"/>
    <cellStyle name="Calculation 2 4" xfId="289"/>
    <cellStyle name="Calculation 2_QC" xfId="290"/>
    <cellStyle name="Calculation 3" xfId="291"/>
    <cellStyle name="Check Cell 2" xfId="292"/>
    <cellStyle name="Check Cell 2 2" xfId="293"/>
    <cellStyle name="Check Cell 2 2 2" xfId="294"/>
    <cellStyle name="Check Cell 2 2 3" xfId="295"/>
    <cellStyle name="Check Cell 2 2 4" xfId="296"/>
    <cellStyle name="Check Cell 2 3" xfId="297"/>
    <cellStyle name="Check Cell 2 4" xfId="298"/>
    <cellStyle name="Check Cell 2_QC" xfId="299"/>
    <cellStyle name="Check Cell 3" xfId="300"/>
    <cellStyle name="Comma 0" xfId="301"/>
    <cellStyle name="Comma 10" xfId="302"/>
    <cellStyle name="Comma 10 2" xfId="303"/>
    <cellStyle name="Comma 11" xfId="304"/>
    <cellStyle name="Comma 11 2" xfId="305"/>
    <cellStyle name="Comma 11 3" xfId="306"/>
    <cellStyle name="Comma 12" xfId="307"/>
    <cellStyle name="Comma 13" xfId="308"/>
    <cellStyle name="Comma 14" xfId="309"/>
    <cellStyle name="Comma 15" xfId="310"/>
    <cellStyle name="Comma 16" xfId="311"/>
    <cellStyle name="Comma 2" xfId="312"/>
    <cellStyle name="Comma 2 2" xfId="313"/>
    <cellStyle name="Comma 2 2 2" xfId="314"/>
    <cellStyle name="Comma 2 2 2 2" xfId="315"/>
    <cellStyle name="Comma 2 2 2 3" xfId="316"/>
    <cellStyle name="Comma 2 3" xfId="317"/>
    <cellStyle name="Comma 2 4" xfId="318"/>
    <cellStyle name="Comma 2 4 2" xfId="319"/>
    <cellStyle name="Comma 2 4 3" xfId="320"/>
    <cellStyle name="Comma 2 5" xfId="321"/>
    <cellStyle name="Comma 2 6" xfId="322"/>
    <cellStyle name="Comma 2_BP-14 Preliminary Capital Forecast NonBudget System_5 2 13" xfId="323"/>
    <cellStyle name="Comma 3" xfId="324"/>
    <cellStyle name="Comma 3 10" xfId="325"/>
    <cellStyle name="Comma 3 11" xfId="326"/>
    <cellStyle name="Comma 3 12" xfId="327"/>
    <cellStyle name="Comma 3 2" xfId="328"/>
    <cellStyle name="Comma 3 2 2" xfId="329"/>
    <cellStyle name="Comma 3 2 2 2" xfId="330"/>
    <cellStyle name="Comma 3 2 2 2 2" xfId="331"/>
    <cellStyle name="Comma 3 2 2 2 3" xfId="332"/>
    <cellStyle name="Comma 3 2 2 3" xfId="333"/>
    <cellStyle name="Comma 3 2 2 3 2" xfId="334"/>
    <cellStyle name="Comma 3 2 2 3 3" xfId="335"/>
    <cellStyle name="Comma 3 2 2 4" xfId="336"/>
    <cellStyle name="Comma 3 2 2 5" xfId="337"/>
    <cellStyle name="Comma 3 2 2 6" xfId="338"/>
    <cellStyle name="Comma 3 2 2 7" xfId="339"/>
    <cellStyle name="Comma 3 2 2 8" xfId="340"/>
    <cellStyle name="Comma 3 2 3" xfId="341"/>
    <cellStyle name="Comma 3 2 3 2" xfId="342"/>
    <cellStyle name="Comma 3 2 3 3" xfId="343"/>
    <cellStyle name="Comma 3 2 3 4" xfId="344"/>
    <cellStyle name="Comma 3 2 4" xfId="345"/>
    <cellStyle name="Comma 3 2 4 2" xfId="346"/>
    <cellStyle name="Comma 3 2 5" xfId="347"/>
    <cellStyle name="Comma 3 2 5 2" xfId="348"/>
    <cellStyle name="Comma 3 2 5 3" xfId="349"/>
    <cellStyle name="Comma 3 2 6" xfId="350"/>
    <cellStyle name="Comma 3 2 7" xfId="351"/>
    <cellStyle name="Comma 3 2 8" xfId="352"/>
    <cellStyle name="Comma 3 2 9" xfId="353"/>
    <cellStyle name="Comma 3 3" xfId="354"/>
    <cellStyle name="Comma 3 3 2" xfId="355"/>
    <cellStyle name="Comma 3 3 3" xfId="356"/>
    <cellStyle name="Comma 3 3 4" xfId="357"/>
    <cellStyle name="Comma 3 4" xfId="358"/>
    <cellStyle name="Comma 3 4 2" xfId="359"/>
    <cellStyle name="Comma 3 4 2 2" xfId="360"/>
    <cellStyle name="Comma 3 4 2 3" xfId="361"/>
    <cellStyle name="Comma 3 4 3" xfId="362"/>
    <cellStyle name="Comma 3 4 4" xfId="363"/>
    <cellStyle name="Comma 3 4 5" xfId="364"/>
    <cellStyle name="Comma 3 5" xfId="365"/>
    <cellStyle name="Comma 3 5 2" xfId="366"/>
    <cellStyle name="Comma 3 5 2 2" xfId="367"/>
    <cellStyle name="Comma 3 5 2 3" xfId="368"/>
    <cellStyle name="Comma 3 5 3" xfId="369"/>
    <cellStyle name="Comma 3 5 4" xfId="370"/>
    <cellStyle name="Comma 3 5 5" xfId="371"/>
    <cellStyle name="Comma 3 6" xfId="372"/>
    <cellStyle name="Comma 3 6 2" xfId="373"/>
    <cellStyle name="Comma 3 6 2 2" xfId="374"/>
    <cellStyle name="Comma 3 6 2 3" xfId="375"/>
    <cellStyle name="Comma 3 7" xfId="376"/>
    <cellStyle name="Comma 3 8" xfId="377"/>
    <cellStyle name="Comma 3 8 2" xfId="378"/>
    <cellStyle name="Comma 3 9" xfId="379"/>
    <cellStyle name="Comma 3 9 2" xfId="380"/>
    <cellStyle name="Comma 3 9 3" xfId="381"/>
    <cellStyle name="Comma 4" xfId="382"/>
    <cellStyle name="Comma 4 2" xfId="383"/>
    <cellStyle name="Comma 4 2 2" xfId="384"/>
    <cellStyle name="Comma 4 2 2 2" xfId="385"/>
    <cellStyle name="Comma 4 2 2 3" xfId="386"/>
    <cellStyle name="Comma 4 2 3" xfId="387"/>
    <cellStyle name="Comma 4 2 4" xfId="388"/>
    <cellStyle name="Comma 4 2 4 2" xfId="389"/>
    <cellStyle name="Comma 4 2 4 3" xfId="390"/>
    <cellStyle name="Comma 4 2 5" xfId="391"/>
    <cellStyle name="Comma 4 2 6" xfId="392"/>
    <cellStyle name="Comma 4 2 7" xfId="393"/>
    <cellStyle name="Comma 4 2 8" xfId="394"/>
    <cellStyle name="Comma 5" xfId="395"/>
    <cellStyle name="Comma 5 2" xfId="396"/>
    <cellStyle name="Comma 5 3" xfId="397"/>
    <cellStyle name="Comma 5 4" xfId="398"/>
    <cellStyle name="Comma 6" xfId="399"/>
    <cellStyle name="Comma 6 2" xfId="400"/>
    <cellStyle name="Comma 6 2 2" xfId="401"/>
    <cellStyle name="Comma 6 2 3" xfId="402"/>
    <cellStyle name="Comma 6 2 4" xfId="403"/>
    <cellStyle name="Comma 6 3" xfId="404"/>
    <cellStyle name="Comma 6 3 2" xfId="405"/>
    <cellStyle name="Comma 6 4" xfId="406"/>
    <cellStyle name="Comma 6 4 2" xfId="407"/>
    <cellStyle name="Comma 6 5" xfId="408"/>
    <cellStyle name="Comma 6 6" xfId="409"/>
    <cellStyle name="Comma 6 6 2" xfId="410"/>
    <cellStyle name="Comma 6 6 3" xfId="411"/>
    <cellStyle name="Comma 6 7" xfId="412"/>
    <cellStyle name="Comma 6 8" xfId="413"/>
    <cellStyle name="Comma 7" xfId="414"/>
    <cellStyle name="Comma 7 2" xfId="415"/>
    <cellStyle name="Comma 7 3" xfId="416"/>
    <cellStyle name="Comma 7 4" xfId="417"/>
    <cellStyle name="Comma 7 5" xfId="418"/>
    <cellStyle name="Comma 8" xfId="419"/>
    <cellStyle name="Comma 8 2" xfId="420"/>
    <cellStyle name="Comma 8 3" xfId="421"/>
    <cellStyle name="Comma 8 4" xfId="422"/>
    <cellStyle name="Comma 8 5" xfId="423"/>
    <cellStyle name="Comma 9" xfId="424"/>
    <cellStyle name="Comma 9 2" xfId="425"/>
    <cellStyle name="Comma 9 3" xfId="426"/>
    <cellStyle name="Comma0" xfId="427"/>
    <cellStyle name="Comma0 - Style4" xfId="428"/>
    <cellStyle name="Copied" xfId="429"/>
    <cellStyle name="COST1" xfId="430"/>
    <cellStyle name="Curren - Style1" xfId="431"/>
    <cellStyle name="Curren - Style5" xfId="432"/>
    <cellStyle name="Currency 0" xfId="433"/>
    <cellStyle name="Currency 2" xfId="434"/>
    <cellStyle name="Currency 2 2" xfId="435"/>
    <cellStyle name="Currency 2 3" xfId="436"/>
    <cellStyle name="Currency 2 4" xfId="437"/>
    <cellStyle name="Currency 3" xfId="438"/>
    <cellStyle name="Currency 4" xfId="439"/>
    <cellStyle name="Currency 4 2" xfId="440"/>
    <cellStyle name="Currency 4 3" xfId="441"/>
    <cellStyle name="Currency 5" xfId="442"/>
    <cellStyle name="Currency 6" xfId="443"/>
    <cellStyle name="Currency0" xfId="444"/>
    <cellStyle name="Date" xfId="445"/>
    <cellStyle name="Date Aligned" xfId="446"/>
    <cellStyle name="Dotted Line" xfId="447"/>
    <cellStyle name="Entered" xfId="448"/>
    <cellStyle name="Explanatory Text 2" xfId="449"/>
    <cellStyle name="Explanatory Text 2 2" xfId="450"/>
    <cellStyle name="Explanatory Text 2 2 2" xfId="451"/>
    <cellStyle name="Explanatory Text 2 2 3" xfId="452"/>
    <cellStyle name="Explanatory Text 2 2 4" xfId="453"/>
    <cellStyle name="Explanatory Text 2 3" xfId="454"/>
    <cellStyle name="Explanatory Text 2 4" xfId="455"/>
    <cellStyle name="Explanatory Text 2_QC Sheet" xfId="456"/>
    <cellStyle name="Explanatory Text 3" xfId="457"/>
    <cellStyle name="Fixed" xfId="458"/>
    <cellStyle name="Fixed3 - Style3" xfId="459"/>
    <cellStyle name="Footnote" xfId="460"/>
    <cellStyle name="Good 2" xfId="461"/>
    <cellStyle name="Good 2 2" xfId="462"/>
    <cellStyle name="Good 2 2 2" xfId="463"/>
    <cellStyle name="Good 2 2 3" xfId="464"/>
    <cellStyle name="Good 2 2 4" xfId="465"/>
    <cellStyle name="Good 2 3" xfId="466"/>
    <cellStyle name="Good 2 4" xfId="467"/>
    <cellStyle name="Good 2_QC Sheet" xfId="468"/>
    <cellStyle name="Good 3" xfId="469"/>
    <cellStyle name="Grey" xfId="470"/>
    <cellStyle name="Hard Percent" xfId="471"/>
    <cellStyle name="Header" xfId="472"/>
    <cellStyle name="Header1" xfId="473"/>
    <cellStyle name="Header2" xfId="474"/>
    <cellStyle name="Heading 1 2" xfId="475"/>
    <cellStyle name="Heading 1 2 2" xfId="476"/>
    <cellStyle name="Heading 1 2 2 2" xfId="477"/>
    <cellStyle name="Heading 1 2 2 3" xfId="478"/>
    <cellStyle name="Heading 1 2 3" xfId="479"/>
    <cellStyle name="Heading 1 2 4" xfId="480"/>
    <cellStyle name="Heading 1 2_QC" xfId="481"/>
    <cellStyle name="Heading 1 3" xfId="482"/>
    <cellStyle name="Heading 2 2" xfId="483"/>
    <cellStyle name="Heading 2 2 2" xfId="484"/>
    <cellStyle name="Heading 2 2 2 2" xfId="485"/>
    <cellStyle name="Heading 2 2 2 3" xfId="486"/>
    <cellStyle name="Heading 2 2 3" xfId="487"/>
    <cellStyle name="Heading 2 2 4" xfId="488"/>
    <cellStyle name="Heading 2 2_QC" xfId="489"/>
    <cellStyle name="Heading 2 3" xfId="490"/>
    <cellStyle name="Heading 3 2" xfId="491"/>
    <cellStyle name="Heading 3 2 2" xfId="492"/>
    <cellStyle name="Heading 3 2 2 2" xfId="493"/>
    <cellStyle name="Heading 3 2 2 3" xfId="494"/>
    <cellStyle name="Heading 3 2 3" xfId="495"/>
    <cellStyle name="Heading 3 2 4" xfId="496"/>
    <cellStyle name="Heading 3 2_QC" xfId="497"/>
    <cellStyle name="Heading 3 3" xfId="498"/>
    <cellStyle name="Heading 4 2" xfId="499"/>
    <cellStyle name="Heading 4 2 2" xfId="500"/>
    <cellStyle name="Heading 4 2 2 2" xfId="501"/>
    <cellStyle name="Heading 4 2 2 3" xfId="502"/>
    <cellStyle name="Heading 4 2 3" xfId="503"/>
    <cellStyle name="Heading 4 2 4" xfId="504"/>
    <cellStyle name="Heading 4 3" xfId="505"/>
    <cellStyle name="Heading1" xfId="506"/>
    <cellStyle name="Heading2" xfId="507"/>
    <cellStyle name="Hyperlink 2" xfId="508"/>
    <cellStyle name="Hyperlink 3" xfId="509"/>
    <cellStyle name="Hyperlink 4" xfId="510"/>
    <cellStyle name="Hyperlink 5" xfId="511"/>
    <cellStyle name="Input [yellow]" xfId="512"/>
    <cellStyle name="Input 2" xfId="513"/>
    <cellStyle name="Input 2 2" xfId="514"/>
    <cellStyle name="Input 2 2 2" xfId="515"/>
    <cellStyle name="Input 2 2 3" xfId="516"/>
    <cellStyle name="Input 2 2 4" xfId="517"/>
    <cellStyle name="Input 2 3" xfId="518"/>
    <cellStyle name="Input 2 4" xfId="519"/>
    <cellStyle name="Input 2_QC" xfId="520"/>
    <cellStyle name="Input 3" xfId="521"/>
    <cellStyle name="Input 4" xfId="522"/>
    <cellStyle name="Input 5" xfId="523"/>
    <cellStyle name="Input 6" xfId="524"/>
    <cellStyle name="Input 7" xfId="525"/>
    <cellStyle name="Input 8" xfId="526"/>
    <cellStyle name="Input Cells" xfId="527"/>
    <cellStyle name="Lines" xfId="528"/>
    <cellStyle name="Linked Cell 2" xfId="529"/>
    <cellStyle name="Linked Cell 2 2" xfId="530"/>
    <cellStyle name="Linked Cell 2 2 2" xfId="531"/>
    <cellStyle name="Linked Cell 2 2 3" xfId="532"/>
    <cellStyle name="Linked Cell 2 3" xfId="533"/>
    <cellStyle name="Linked Cell 2_QC" xfId="534"/>
    <cellStyle name="Linked Cell 3" xfId="535"/>
    <cellStyle name="modified border" xfId="536"/>
    <cellStyle name="modified border1" xfId="537"/>
    <cellStyle name="Multiple" xfId="538"/>
    <cellStyle name="Neutral 2" xfId="539"/>
    <cellStyle name="Neutral 2 2" xfId="540"/>
    <cellStyle name="Neutral 2 2 2" xfId="541"/>
    <cellStyle name="Neutral 2 2 3" xfId="542"/>
    <cellStyle name="Neutral 2 3" xfId="543"/>
    <cellStyle name="Neutral 2_QC Sheet" xfId="544"/>
    <cellStyle name="Neutral 3" xfId="545"/>
    <cellStyle name="no dec" xfId="546"/>
    <cellStyle name="Normal - Style1" xfId="547"/>
    <cellStyle name="Normal 10" xfId="548"/>
    <cellStyle name="Normal 10 2" xfId="549"/>
    <cellStyle name="Normal 10 3" xfId="550"/>
    <cellStyle name="Normal 100" xfId="551"/>
    <cellStyle name="Normal 101" xfId="552"/>
    <cellStyle name="Normal 102" xfId="553"/>
    <cellStyle name="Normal 103" xfId="554"/>
    <cellStyle name="Normal 104" xfId="555"/>
    <cellStyle name="Normal 105" xfId="556"/>
    <cellStyle name="Normal 106" xfId="557"/>
    <cellStyle name="Normal 107" xfId="558"/>
    <cellStyle name="Normal 108" xfId="559"/>
    <cellStyle name="Normal 109" xfId="560"/>
    <cellStyle name="Normal 109 2" xfId="561"/>
    <cellStyle name="Normal 11" xfId="562"/>
    <cellStyle name="Normal 11 2" xfId="563"/>
    <cellStyle name="Normal 11 3" xfId="564"/>
    <cellStyle name="Normal 110" xfId="565"/>
    <cellStyle name="Normal 110 2" xfId="566"/>
    <cellStyle name="Normal 111" xfId="567"/>
    <cellStyle name="Normal 111 2" xfId="568"/>
    <cellStyle name="Normal 112" xfId="569"/>
    <cellStyle name="Normal 112 2" xfId="570"/>
    <cellStyle name="Normal 113" xfId="571"/>
    <cellStyle name="Normal 113 2" xfId="572"/>
    <cellStyle name="Normal 114" xfId="573"/>
    <cellStyle name="Normal 114 2" xfId="574"/>
    <cellStyle name="Normal 115" xfId="575"/>
    <cellStyle name="Normal 115 2" xfId="576"/>
    <cellStyle name="Normal 116" xfId="577"/>
    <cellStyle name="Normal 117" xfId="578"/>
    <cellStyle name="Normal 118" xfId="579"/>
    <cellStyle name="Normal 119" xfId="580"/>
    <cellStyle name="Normal 12" xfId="581"/>
    <cellStyle name="Normal 120" xfId="582"/>
    <cellStyle name="Normal 121" xfId="583"/>
    <cellStyle name="Normal 122" xfId="584"/>
    <cellStyle name="Normal 123" xfId="585"/>
    <cellStyle name="Normal 124" xfId="586"/>
    <cellStyle name="Normal 125" xfId="587"/>
    <cellStyle name="Normal 126" xfId="588"/>
    <cellStyle name="Normal 127" xfId="589"/>
    <cellStyle name="Normal 128" xfId="590"/>
    <cellStyle name="Normal 129" xfId="591"/>
    <cellStyle name="Normal 13" xfId="592"/>
    <cellStyle name="Normal 13 2" xfId="593"/>
    <cellStyle name="Normal 130" xfId="594"/>
    <cellStyle name="Normal 131" xfId="595"/>
    <cellStyle name="Normal 132" xfId="596"/>
    <cellStyle name="Normal 132 2" xfId="597"/>
    <cellStyle name="Normal 133" xfId="598"/>
    <cellStyle name="Normal 133 2" xfId="599"/>
    <cellStyle name="Normal 134" xfId="600"/>
    <cellStyle name="Normal 134 2" xfId="601"/>
    <cellStyle name="Normal 135" xfId="602"/>
    <cellStyle name="Normal 135 2" xfId="603"/>
    <cellStyle name="Normal 136" xfId="604"/>
    <cellStyle name="Normal 136 2" xfId="605"/>
    <cellStyle name="Normal 137" xfId="606"/>
    <cellStyle name="Normal 137 2" xfId="607"/>
    <cellStyle name="Normal 138" xfId="608"/>
    <cellStyle name="Normal 138 2" xfId="609"/>
    <cellStyle name="Normal 139" xfId="610"/>
    <cellStyle name="Normal 139 2" xfId="611"/>
    <cellStyle name="Normal 14" xfId="612"/>
    <cellStyle name="Normal 140" xfId="613"/>
    <cellStyle name="Normal 140 2" xfId="614"/>
    <cellStyle name="Normal 141" xfId="615"/>
    <cellStyle name="Normal 141 2" xfId="616"/>
    <cellStyle name="Normal 142" xfId="617"/>
    <cellStyle name="Normal 142 2" xfId="618"/>
    <cellStyle name="Normal 143" xfId="619"/>
    <cellStyle name="Normal 143 2" xfId="620"/>
    <cellStyle name="Normal 144" xfId="621"/>
    <cellStyle name="Normal 145" xfId="622"/>
    <cellStyle name="Normal 146" xfId="623"/>
    <cellStyle name="Normal 147" xfId="624"/>
    <cellStyle name="Normal 148" xfId="625"/>
    <cellStyle name="Normal 149" xfId="626"/>
    <cellStyle name="Normal 15" xfId="627"/>
    <cellStyle name="Normal 150" xfId="628"/>
    <cellStyle name="Normal 151" xfId="629"/>
    <cellStyle name="Normal 152" xfId="630"/>
    <cellStyle name="Normal 153" xfId="631"/>
    <cellStyle name="Normal 154" xfId="632"/>
    <cellStyle name="Normal 155" xfId="633"/>
    <cellStyle name="Normal 156" xfId="634"/>
    <cellStyle name="Normal 157" xfId="635"/>
    <cellStyle name="Normal 158" xfId="636"/>
    <cellStyle name="Normal 159" xfId="637"/>
    <cellStyle name="Normal 16" xfId="638"/>
    <cellStyle name="Normal 160" xfId="639"/>
    <cellStyle name="Normal 161" xfId="640"/>
    <cellStyle name="Normal 162" xfId="641"/>
    <cellStyle name="Normal 163" xfId="642"/>
    <cellStyle name="Normal 164" xfId="643"/>
    <cellStyle name="Normal 165" xfId="644"/>
    <cellStyle name="Normal 166" xfId="645"/>
    <cellStyle name="Normal 167" xfId="646"/>
    <cellStyle name="Normal 168" xfId="647"/>
    <cellStyle name="Normal 168 2" xfId="648"/>
    <cellStyle name="Normal 169" xfId="649"/>
    <cellStyle name="Normal 169 2" xfId="650"/>
    <cellStyle name="Normal 17" xfId="651"/>
    <cellStyle name="Normal 170" xfId="652"/>
    <cellStyle name="Normal 170 2" xfId="653"/>
    <cellStyle name="Normal 171" xfId="654"/>
    <cellStyle name="Normal 171 2" xfId="655"/>
    <cellStyle name="Normal 172" xfId="656"/>
    <cellStyle name="Normal 173" xfId="657"/>
    <cellStyle name="Normal 174" xfId="658"/>
    <cellStyle name="Normal 175" xfId="659"/>
    <cellStyle name="Normal 176" xfId="660"/>
    <cellStyle name="Normal 177" xfId="661"/>
    <cellStyle name="Normal 178" xfId="662"/>
    <cellStyle name="Normal 179" xfId="663"/>
    <cellStyle name="Normal 18" xfId="664"/>
    <cellStyle name="Normal 18 2" xfId="665"/>
    <cellStyle name="Normal 18 3" xfId="666"/>
    <cellStyle name="Normal 180" xfId="667"/>
    <cellStyle name="Normal 181" xfId="668"/>
    <cellStyle name="Normal 182" xfId="669"/>
    <cellStyle name="Normal 183" xfId="670"/>
    <cellStyle name="Normal 184" xfId="671"/>
    <cellStyle name="Normal 185" xfId="672"/>
    <cellStyle name="Normal 185 2" xfId="673"/>
    <cellStyle name="Normal 185 3" xfId="674"/>
    <cellStyle name="Normal 186" xfId="675"/>
    <cellStyle name="Normal 187" xfId="676"/>
    <cellStyle name="Normal 188" xfId="677"/>
    <cellStyle name="Normal 189" xfId="678"/>
    <cellStyle name="Normal 19" xfId="679"/>
    <cellStyle name="Normal 190" xfId="680"/>
    <cellStyle name="Normal 191" xfId="681"/>
    <cellStyle name="Normal 192" xfId="682"/>
    <cellStyle name="Normal 193" xfId="683"/>
    <cellStyle name="Normal 194" xfId="684"/>
    <cellStyle name="Normal 195" xfId="685"/>
    <cellStyle name="Normal 196" xfId="686"/>
    <cellStyle name="Normal 197" xfId="687"/>
    <cellStyle name="Normal 198" xfId="688"/>
    <cellStyle name="Normal 199" xfId="689"/>
    <cellStyle name="Normal 2" xfId="690"/>
    <cellStyle name="Normal 2 2" xfId="691"/>
    <cellStyle name="Normal 2 3" xfId="692"/>
    <cellStyle name="Normal 2_Federal Interest Calculation Su" xfId="693"/>
    <cellStyle name="Normal 20" xfId="694"/>
    <cellStyle name="Normal 20 2" xfId="695"/>
    <cellStyle name="Normal 20 3" xfId="696"/>
    <cellStyle name="Normal 200" xfId="697"/>
    <cellStyle name="Normal 201" xfId="698"/>
    <cellStyle name="Normal 202" xfId="699"/>
    <cellStyle name="Normal 203" xfId="700"/>
    <cellStyle name="Normal 204" xfId="701"/>
    <cellStyle name="Normal 205" xfId="702"/>
    <cellStyle name="Normal 206" xfId="703"/>
    <cellStyle name="Normal 207" xfId="704"/>
    <cellStyle name="Normal 208" xfId="705"/>
    <cellStyle name="Normal 209" xfId="706"/>
    <cellStyle name="Normal 21" xfId="707"/>
    <cellStyle name="Normal 210" xfId="708"/>
    <cellStyle name="Normal 211" xfId="709"/>
    <cellStyle name="Normal 211 2" xfId="710"/>
    <cellStyle name="Normal 212" xfId="711"/>
    <cellStyle name="Normal 212 2" xfId="712"/>
    <cellStyle name="Normal 213" xfId="713"/>
    <cellStyle name="Normal 213 2" xfId="714"/>
    <cellStyle name="Normal 214" xfId="715"/>
    <cellStyle name="Normal 214 2" xfId="716"/>
    <cellStyle name="Normal 215" xfId="717"/>
    <cellStyle name="Normal 215 2" xfId="718"/>
    <cellStyle name="Normal 216" xfId="719"/>
    <cellStyle name="Normal 216 2" xfId="720"/>
    <cellStyle name="Normal 217" xfId="721"/>
    <cellStyle name="Normal 217 2" xfId="722"/>
    <cellStyle name="Normal 218" xfId="723"/>
    <cellStyle name="Normal 219" xfId="724"/>
    <cellStyle name="Normal 22" xfId="725"/>
    <cellStyle name="Normal 220" xfId="726"/>
    <cellStyle name="Normal 221" xfId="727"/>
    <cellStyle name="Normal 222" xfId="728"/>
    <cellStyle name="Normal 23" xfId="729"/>
    <cellStyle name="Normal 24" xfId="730"/>
    <cellStyle name="Normal 25" xfId="731"/>
    <cellStyle name="Normal 26" xfId="732"/>
    <cellStyle name="Normal 27" xfId="733"/>
    <cellStyle name="Normal 28" xfId="734"/>
    <cellStyle name="Normal 29" xfId="735"/>
    <cellStyle name="Normal 3" xfId="736"/>
    <cellStyle name="Normal 3 2" xfId="737"/>
    <cellStyle name="Normal 3 2 2" xfId="738"/>
    <cellStyle name="Normal 3 2 3" xfId="739"/>
    <cellStyle name="Normal 3 2 4" xfId="740"/>
    <cellStyle name="Normal 3 3" xfId="741"/>
    <cellStyle name="Normal 3 3 2" xfId="742"/>
    <cellStyle name="Normal 3 3 3" xfId="743"/>
    <cellStyle name="Normal 3 3 4" xfId="744"/>
    <cellStyle name="Normal 3_710 CFS; full sustain + full expand (static-like)" xfId="745"/>
    <cellStyle name="Normal 30" xfId="746"/>
    <cellStyle name="Normal 31" xfId="747"/>
    <cellStyle name="Normal 32" xfId="748"/>
    <cellStyle name="Normal 33" xfId="749"/>
    <cellStyle name="Normal 34" xfId="750"/>
    <cellStyle name="Normal 35" xfId="751"/>
    <cellStyle name="Normal 36" xfId="752"/>
    <cellStyle name="Normal 37" xfId="753"/>
    <cellStyle name="Normal 38" xfId="754"/>
    <cellStyle name="Normal 39" xfId="755"/>
    <cellStyle name="Normal 4" xfId="756"/>
    <cellStyle name="Normal 4 2" xfId="757"/>
    <cellStyle name="Normal 4 2 2" xfId="758"/>
    <cellStyle name="Normal 4 2 2 2" xfId="759"/>
    <cellStyle name="Normal 4 2 2 3" xfId="760"/>
    <cellStyle name="Normal 4 2 2 4" xfId="761"/>
    <cellStyle name="Normal 4 2 3" xfId="762"/>
    <cellStyle name="Normal 4 2 4" xfId="763"/>
    <cellStyle name="Normal 4 2 5" xfId="764"/>
    <cellStyle name="Normal 4 2_Federal Interest Calculation Su" xfId="765"/>
    <cellStyle name="Normal 4 3" xfId="766"/>
    <cellStyle name="Normal 4 3 2" xfId="767"/>
    <cellStyle name="Normal 4 3 3" xfId="768"/>
    <cellStyle name="Normal 4 3 4" xfId="769"/>
    <cellStyle name="Normal 4 3 5" xfId="770"/>
    <cellStyle name="Normal 4 4" xfId="771"/>
    <cellStyle name="Normal 4 4 2" xfId="772"/>
    <cellStyle name="Normal 4 4 3" xfId="773"/>
    <cellStyle name="Normal 4 4 4" xfId="774"/>
    <cellStyle name="Normal 4 5" xfId="775"/>
    <cellStyle name="Normal 4 6" xfId="776"/>
    <cellStyle name="Normal 4 7" xfId="777"/>
    <cellStyle name="Normal 4_710 CFS; full sustain + full expand (static-like)" xfId="778"/>
    <cellStyle name="Normal 40" xfId="779"/>
    <cellStyle name="Normal 41" xfId="780"/>
    <cellStyle name="Normal 42" xfId="781"/>
    <cellStyle name="Normal 43" xfId="782"/>
    <cellStyle name="Normal 44" xfId="783"/>
    <cellStyle name="Normal 45" xfId="784"/>
    <cellStyle name="Normal 46" xfId="785"/>
    <cellStyle name="Normal 47" xfId="786"/>
    <cellStyle name="Normal 48" xfId="787"/>
    <cellStyle name="Normal 49" xfId="788"/>
    <cellStyle name="Normal 49 2" xfId="789"/>
    <cellStyle name="Normal 49 3" xfId="790"/>
    <cellStyle name="Normal 5" xfId="791"/>
    <cellStyle name="Normal 5 2" xfId="792"/>
    <cellStyle name="Normal 5 3" xfId="793"/>
    <cellStyle name="Normal 5 4" xfId="794"/>
    <cellStyle name="Normal 50" xfId="795"/>
    <cellStyle name="Normal 50 2" xfId="796"/>
    <cellStyle name="Normal 50 3" xfId="797"/>
    <cellStyle name="Normal 51" xfId="798"/>
    <cellStyle name="Normal 51 2" xfId="799"/>
    <cellStyle name="Normal 52" xfId="800"/>
    <cellStyle name="Normal 52 2" xfId="801"/>
    <cellStyle name="Normal 53" xfId="802"/>
    <cellStyle name="Normal 53 2" xfId="803"/>
    <cellStyle name="Normal 54" xfId="804"/>
    <cellStyle name="Normal 55" xfId="805"/>
    <cellStyle name="Normal 55 2" xfId="806"/>
    <cellStyle name="Normal 56" xfId="807"/>
    <cellStyle name="Normal 57" xfId="808"/>
    <cellStyle name="Normal 58" xfId="809"/>
    <cellStyle name="Normal 59" xfId="810"/>
    <cellStyle name="Normal 6" xfId="811"/>
    <cellStyle name="Normal 6 2" xfId="812"/>
    <cellStyle name="Normal 6 3" xfId="813"/>
    <cellStyle name="Normal 6 4" xfId="814"/>
    <cellStyle name="Normal 60" xfId="815"/>
    <cellStyle name="Normal 60 2" xfId="816"/>
    <cellStyle name="Normal 61" xfId="817"/>
    <cellStyle name="Normal 62" xfId="818"/>
    <cellStyle name="Normal 63" xfId="819"/>
    <cellStyle name="Normal 64" xfId="820"/>
    <cellStyle name="Normal 65" xfId="821"/>
    <cellStyle name="Normal 66" xfId="822"/>
    <cellStyle name="Normal 67" xfId="823"/>
    <cellStyle name="Normal 68" xfId="824"/>
    <cellStyle name="Normal 69" xfId="825"/>
    <cellStyle name="Normal 7" xfId="826"/>
    <cellStyle name="Normal 7 2" xfId="827"/>
    <cellStyle name="Normal 7 3" xfId="828"/>
    <cellStyle name="Normal 7 4" xfId="829"/>
    <cellStyle name="Normal 70" xfId="830"/>
    <cellStyle name="Normal 71" xfId="831"/>
    <cellStyle name="Normal 72" xfId="832"/>
    <cellStyle name="Normal 73" xfId="833"/>
    <cellStyle name="Normal 73 2" xfId="834"/>
    <cellStyle name="Normal 74" xfId="835"/>
    <cellStyle name="Normal 74 2" xfId="836"/>
    <cellStyle name="Normal 75" xfId="837"/>
    <cellStyle name="Normal 75 2" xfId="838"/>
    <cellStyle name="Normal 75 3" xfId="839"/>
    <cellStyle name="Normal 76" xfId="840"/>
    <cellStyle name="Normal 76 2" xfId="841"/>
    <cellStyle name="Normal 76 3" xfId="842"/>
    <cellStyle name="Normal 77" xfId="843"/>
    <cellStyle name="Normal 77 2" xfId="844"/>
    <cellStyle name="Normal 77 3" xfId="845"/>
    <cellStyle name="Normal 78" xfId="846"/>
    <cellStyle name="Normal 78 2" xfId="847"/>
    <cellStyle name="Normal 79" xfId="848"/>
    <cellStyle name="Normal 8" xfId="849"/>
    <cellStyle name="Normal 8 2" xfId="850"/>
    <cellStyle name="Normal 8 3" xfId="851"/>
    <cellStyle name="Normal 8 4" xfId="852"/>
    <cellStyle name="Normal 80" xfId="853"/>
    <cellStyle name="Normal 81" xfId="854"/>
    <cellStyle name="Normal 82" xfId="855"/>
    <cellStyle name="Normal 83" xfId="856"/>
    <cellStyle name="Normal 84" xfId="857"/>
    <cellStyle name="Normal 85" xfId="858"/>
    <cellStyle name="Normal 86" xfId="859"/>
    <cellStyle name="Normal 87" xfId="860"/>
    <cellStyle name="Normal 88" xfId="861"/>
    <cellStyle name="Normal 89" xfId="862"/>
    <cellStyle name="Normal 9" xfId="863"/>
    <cellStyle name="Normal 9 2" xfId="864"/>
    <cellStyle name="Normal 9 3" xfId="865"/>
    <cellStyle name="Normal 90" xfId="866"/>
    <cellStyle name="Normal 91" xfId="867"/>
    <cellStyle name="Normal 92" xfId="868"/>
    <cellStyle name="Normal 93" xfId="869"/>
    <cellStyle name="Normal 94" xfId="870"/>
    <cellStyle name="Normal 95" xfId="871"/>
    <cellStyle name="Normal 96" xfId="872"/>
    <cellStyle name="Normal 97" xfId="873"/>
    <cellStyle name="Normal 98" xfId="874"/>
    <cellStyle name="Normal 99" xfId="875"/>
    <cellStyle name="Note 2" xfId="876"/>
    <cellStyle name="Note 2 2" xfId="877"/>
    <cellStyle name="Note 2 3" xfId="878"/>
    <cellStyle name="Note 2 4" xfId="879"/>
    <cellStyle name="Note 2_QC" xfId="880"/>
    <cellStyle name="Note 3" xfId="881"/>
    <cellStyle name="Note 3 2" xfId="882"/>
    <cellStyle name="Output 2" xfId="883"/>
    <cellStyle name="Output 2 2" xfId="884"/>
    <cellStyle name="Output 2 2 2" xfId="885"/>
    <cellStyle name="Output 2 2 3" xfId="886"/>
    <cellStyle name="Output 2 2 4" xfId="887"/>
    <cellStyle name="Output 2 3" xfId="888"/>
    <cellStyle name="Output 2 4" xfId="889"/>
    <cellStyle name="Output 2_QC" xfId="890"/>
    <cellStyle name="Output 3" xfId="891"/>
    <cellStyle name="Page Number" xfId="892"/>
    <cellStyle name="Percen - Style2" xfId="893"/>
    <cellStyle name="Percent [2]" xfId="894"/>
    <cellStyle name="Percent 10" xfId="895"/>
    <cellStyle name="Percent 10 2" xfId="896"/>
    <cellStyle name="Percent 10 3" xfId="897"/>
    <cellStyle name="Percent 100" xfId="898"/>
    <cellStyle name="Percent 100 2" xfId="899"/>
    <cellStyle name="Percent 101" xfId="900"/>
    <cellStyle name="Percent 101 2" xfId="901"/>
    <cellStyle name="Percent 102" xfId="902"/>
    <cellStyle name="Percent 102 2" xfId="903"/>
    <cellStyle name="Percent 103" xfId="904"/>
    <cellStyle name="Percent 103 2" xfId="905"/>
    <cellStyle name="Percent 104" xfId="906"/>
    <cellStyle name="Percent 104 2" xfId="907"/>
    <cellStyle name="Percent 105" xfId="908"/>
    <cellStyle name="Percent 105 2" xfId="909"/>
    <cellStyle name="Percent 106" xfId="910"/>
    <cellStyle name="Percent 107" xfId="911"/>
    <cellStyle name="Percent 108" xfId="912"/>
    <cellStyle name="Percent 109" xfId="913"/>
    <cellStyle name="Percent 11" xfId="914"/>
    <cellStyle name="Percent 11 2" xfId="915"/>
    <cellStyle name="Percent 11 3" xfId="916"/>
    <cellStyle name="Percent 110" xfId="917"/>
    <cellStyle name="Percent 111" xfId="918"/>
    <cellStyle name="Percent 112" xfId="919"/>
    <cellStyle name="Percent 113" xfId="920"/>
    <cellStyle name="Percent 114" xfId="921"/>
    <cellStyle name="Percent 115" xfId="922"/>
    <cellStyle name="Percent 116" xfId="923"/>
    <cellStyle name="Percent 117" xfId="924"/>
    <cellStyle name="Percent 118" xfId="925"/>
    <cellStyle name="Percent 119" xfId="926"/>
    <cellStyle name="Percent 12" xfId="927"/>
    <cellStyle name="Percent 120" xfId="928"/>
    <cellStyle name="Percent 121" xfId="929"/>
    <cellStyle name="Percent 122" xfId="930"/>
    <cellStyle name="Percent 123" xfId="931"/>
    <cellStyle name="Percent 124" xfId="932"/>
    <cellStyle name="Percent 125" xfId="933"/>
    <cellStyle name="Percent 126" xfId="934"/>
    <cellStyle name="Percent 127" xfId="935"/>
    <cellStyle name="Percent 128" xfId="936"/>
    <cellStyle name="Percent 129" xfId="937"/>
    <cellStyle name="Percent 13" xfId="938"/>
    <cellStyle name="Percent 13 2" xfId="939"/>
    <cellStyle name="Percent 130" xfId="940"/>
    <cellStyle name="Percent 131" xfId="941"/>
    <cellStyle name="Percent 132" xfId="942"/>
    <cellStyle name="Percent 132 2" xfId="943"/>
    <cellStyle name="Percent 133" xfId="944"/>
    <cellStyle name="Percent 133 2" xfId="945"/>
    <cellStyle name="Percent 134" xfId="946"/>
    <cellStyle name="Percent 134 2" xfId="947"/>
    <cellStyle name="Percent 135" xfId="948"/>
    <cellStyle name="Percent 135 2" xfId="949"/>
    <cellStyle name="Percent 135 3" xfId="950"/>
    <cellStyle name="Percent 136" xfId="951"/>
    <cellStyle name="Percent 137" xfId="952"/>
    <cellStyle name="Percent 138" xfId="953"/>
    <cellStyle name="Percent 139" xfId="954"/>
    <cellStyle name="Percent 14" xfId="955"/>
    <cellStyle name="Percent 140" xfId="956"/>
    <cellStyle name="Percent 141" xfId="957"/>
    <cellStyle name="Percent 142" xfId="958"/>
    <cellStyle name="Percent 143" xfId="959"/>
    <cellStyle name="Percent 144" xfId="960"/>
    <cellStyle name="Percent 145" xfId="961"/>
    <cellStyle name="Percent 145 2" xfId="962"/>
    <cellStyle name="Percent 145 2 2" xfId="963"/>
    <cellStyle name="Percent 145 3" xfId="964"/>
    <cellStyle name="Percent 145 4" xfId="965"/>
    <cellStyle name="Percent 146" xfId="966"/>
    <cellStyle name="Percent 147" xfId="967"/>
    <cellStyle name="Percent 147 2" xfId="968"/>
    <cellStyle name="Percent 148" xfId="969"/>
    <cellStyle name="Percent 148 2" xfId="970"/>
    <cellStyle name="Percent 149" xfId="971"/>
    <cellStyle name="Percent 149 2" xfId="972"/>
    <cellStyle name="Percent 15" xfId="973"/>
    <cellStyle name="Percent 150" xfId="974"/>
    <cellStyle name="Percent 150 2" xfId="975"/>
    <cellStyle name="Percent 151" xfId="976"/>
    <cellStyle name="Percent 152" xfId="977"/>
    <cellStyle name="Percent 153" xfId="978"/>
    <cellStyle name="Percent 154" xfId="979"/>
    <cellStyle name="Percent 155" xfId="980"/>
    <cellStyle name="Percent 156" xfId="981"/>
    <cellStyle name="Percent 157" xfId="982"/>
    <cellStyle name="Percent 158" xfId="983"/>
    <cellStyle name="Percent 159" xfId="984"/>
    <cellStyle name="Percent 16" xfId="985"/>
    <cellStyle name="Percent 160" xfId="986"/>
    <cellStyle name="Percent 161" xfId="987"/>
    <cellStyle name="Percent 162" xfId="988"/>
    <cellStyle name="Percent 163" xfId="989"/>
    <cellStyle name="Percent 164" xfId="990"/>
    <cellStyle name="Percent 165" xfId="991"/>
    <cellStyle name="Percent 166" xfId="992"/>
    <cellStyle name="Percent 167" xfId="993"/>
    <cellStyle name="Percent 168" xfId="994"/>
    <cellStyle name="Percent 169" xfId="995"/>
    <cellStyle name="Percent 17" xfId="996"/>
    <cellStyle name="Percent 18" xfId="997"/>
    <cellStyle name="Percent 18 2" xfId="998"/>
    <cellStyle name="Percent 18 3" xfId="999"/>
    <cellStyle name="Percent 18 3 2" xfId="1000"/>
    <cellStyle name="Percent 18 3 3" xfId="1001"/>
    <cellStyle name="Percent 19" xfId="1002"/>
    <cellStyle name="Percent 2" xfId="1003"/>
    <cellStyle name="Percent 2 2" xfId="1004"/>
    <cellStyle name="Percent 2 2 2" xfId="1005"/>
    <cellStyle name="Percent 2 2 2 2" xfId="1006"/>
    <cellStyle name="Percent 2 2 2 2 2" xfId="1007"/>
    <cellStyle name="Percent 2 2 2 2 3" xfId="1008"/>
    <cellStyle name="Percent 2 2 2 3" xfId="1009"/>
    <cellStyle name="Percent 2 2 2 4" xfId="1010"/>
    <cellStyle name="Percent 2 2 2 5" xfId="1011"/>
    <cellStyle name="Percent 2 2 3" xfId="1012"/>
    <cellStyle name="Percent 2 2 3 2" xfId="1013"/>
    <cellStyle name="Percent 2 2 4" xfId="1014"/>
    <cellStyle name="Percent 2 2 4 2" xfId="1015"/>
    <cellStyle name="Percent 2 2 5" xfId="1016"/>
    <cellStyle name="Percent 2 2 5 2" xfId="1017"/>
    <cellStyle name="Percent 2 2 5 3" xfId="1018"/>
    <cellStyle name="Percent 2 2 6" xfId="1019"/>
    <cellStyle name="Percent 2 3" xfId="1020"/>
    <cellStyle name="Percent 20" xfId="1021"/>
    <cellStyle name="Percent 20 2" xfId="1022"/>
    <cellStyle name="Percent 20 3" xfId="1023"/>
    <cellStyle name="Percent 20 3 2" xfId="1024"/>
    <cellStyle name="Percent 20 3 3" xfId="1025"/>
    <cellStyle name="Percent 21" xfId="1026"/>
    <cellStyle name="Percent 22" xfId="1027"/>
    <cellStyle name="Percent 23" xfId="1028"/>
    <cellStyle name="Percent 24" xfId="1029"/>
    <cellStyle name="Percent 25" xfId="1030"/>
    <cellStyle name="Percent 26" xfId="1031"/>
    <cellStyle name="Percent 27" xfId="1032"/>
    <cellStyle name="Percent 28" xfId="1033"/>
    <cellStyle name="Percent 29" xfId="1034"/>
    <cellStyle name="Percent 3" xfId="1035"/>
    <cellStyle name="Percent 3 2" xfId="1036"/>
    <cellStyle name="Percent 3 2 2" xfId="1037"/>
    <cellStyle name="Percent 3 2 3" xfId="1038"/>
    <cellStyle name="Percent 3 2 4" xfId="1039"/>
    <cellStyle name="Percent 3 2 4 2" xfId="1040"/>
    <cellStyle name="Percent 3 2 4 3" xfId="1041"/>
    <cellStyle name="Percent 3 2 5" xfId="1042"/>
    <cellStyle name="Percent 3 3" xfId="1043"/>
    <cellStyle name="Percent 30" xfId="1044"/>
    <cellStyle name="Percent 31" xfId="1045"/>
    <cellStyle name="Percent 32" xfId="1046"/>
    <cellStyle name="Percent 33" xfId="1047"/>
    <cellStyle name="Percent 34" xfId="1048"/>
    <cellStyle name="Percent 35" xfId="1049"/>
    <cellStyle name="Percent 35 2" xfId="1050"/>
    <cellStyle name="Percent 35 3" xfId="1051"/>
    <cellStyle name="Percent 36" xfId="1052"/>
    <cellStyle name="Percent 36 2" xfId="1053"/>
    <cellStyle name="Percent 36 3" xfId="1054"/>
    <cellStyle name="Percent 37" xfId="1055"/>
    <cellStyle name="Percent 37 2" xfId="1056"/>
    <cellStyle name="Percent 38" xfId="1057"/>
    <cellStyle name="Percent 39" xfId="1058"/>
    <cellStyle name="Percent 4" xfId="1059"/>
    <cellStyle name="Percent 4 2" xfId="1060"/>
    <cellStyle name="Percent 40" xfId="1061"/>
    <cellStyle name="Percent 40 2" xfId="1062"/>
    <cellStyle name="Percent 41" xfId="1063"/>
    <cellStyle name="Percent 42" xfId="1064"/>
    <cellStyle name="Percent 43" xfId="1065"/>
    <cellStyle name="Percent 44" xfId="1066"/>
    <cellStyle name="Percent 45" xfId="1067"/>
    <cellStyle name="Percent 45 2" xfId="1068"/>
    <cellStyle name="Percent 46" xfId="1069"/>
    <cellStyle name="Percent 47" xfId="1070"/>
    <cellStyle name="Percent 48" xfId="1071"/>
    <cellStyle name="Percent 49" xfId="1072"/>
    <cellStyle name="Percent 5" xfId="1073"/>
    <cellStyle name="Percent 50" xfId="1074"/>
    <cellStyle name="Percent 51" xfId="1075"/>
    <cellStyle name="Percent 52" xfId="1076"/>
    <cellStyle name="Percent 52 2" xfId="1077"/>
    <cellStyle name="Percent 53" xfId="1078"/>
    <cellStyle name="Percent 53 2" xfId="1079"/>
    <cellStyle name="Percent 54" xfId="1080"/>
    <cellStyle name="Percent 54 2" xfId="1081"/>
    <cellStyle name="Percent 55" xfId="1082"/>
    <cellStyle name="Percent 55 2" xfId="1083"/>
    <cellStyle name="Percent 56" xfId="1084"/>
    <cellStyle name="Percent 57" xfId="1085"/>
    <cellStyle name="Percent 58" xfId="1086"/>
    <cellStyle name="Percent 59" xfId="1087"/>
    <cellStyle name="Percent 6" xfId="1088"/>
    <cellStyle name="Percent 60" xfId="1089"/>
    <cellStyle name="Percent 61" xfId="1090"/>
    <cellStyle name="Percent 62" xfId="1091"/>
    <cellStyle name="Percent 63" xfId="1092"/>
    <cellStyle name="Percent 64" xfId="1093"/>
    <cellStyle name="Percent 65" xfId="1094"/>
    <cellStyle name="Percent 66" xfId="1095"/>
    <cellStyle name="Percent 67" xfId="1096"/>
    <cellStyle name="Percent 68" xfId="1097"/>
    <cellStyle name="Percent 69" xfId="1098"/>
    <cellStyle name="Percent 7" xfId="1099"/>
    <cellStyle name="Percent 70" xfId="1100"/>
    <cellStyle name="Percent 71" xfId="1101"/>
    <cellStyle name="Percent 72" xfId="1102"/>
    <cellStyle name="Percent 72 2" xfId="1103"/>
    <cellStyle name="Percent 73" xfId="1104"/>
    <cellStyle name="Percent 73 2" xfId="1105"/>
    <cellStyle name="Percent 74" xfId="1106"/>
    <cellStyle name="Percent 74 2" xfId="1107"/>
    <cellStyle name="Percent 75" xfId="1108"/>
    <cellStyle name="Percent 75 2" xfId="1109"/>
    <cellStyle name="Percent 76" xfId="1110"/>
    <cellStyle name="Percent 76 2" xfId="1111"/>
    <cellStyle name="Percent 77" xfId="1112"/>
    <cellStyle name="Percent 77 2" xfId="1113"/>
    <cellStyle name="Percent 78" xfId="1114"/>
    <cellStyle name="Percent 78 2" xfId="1115"/>
    <cellStyle name="Percent 79" xfId="1116"/>
    <cellStyle name="Percent 8" xfId="1117"/>
    <cellStyle name="Percent 80" xfId="1118"/>
    <cellStyle name="Percent 81" xfId="1119"/>
    <cellStyle name="Percent 82" xfId="1120"/>
    <cellStyle name="Percent 83" xfId="1121"/>
    <cellStyle name="Percent 84" xfId="1122"/>
    <cellStyle name="Percent 85" xfId="1123"/>
    <cellStyle name="Percent 86" xfId="1124"/>
    <cellStyle name="Percent 87" xfId="1125"/>
    <cellStyle name="Percent 88" xfId="1126"/>
    <cellStyle name="Percent 89" xfId="1127"/>
    <cellStyle name="Percent 9" xfId="1128"/>
    <cellStyle name="Percent 9 2" xfId="1129"/>
    <cellStyle name="Percent 9 3" xfId="1130"/>
    <cellStyle name="Percent 90" xfId="1131"/>
    <cellStyle name="Percent 91" xfId="1132"/>
    <cellStyle name="Percent 92" xfId="1133"/>
    <cellStyle name="Percent 93" xfId="1134"/>
    <cellStyle name="Percent 94" xfId="1135"/>
    <cellStyle name="Percent 94 2" xfId="1136"/>
    <cellStyle name="Percent 95" xfId="1137"/>
    <cellStyle name="Percent 95 2" xfId="1138"/>
    <cellStyle name="Percent 96" xfId="1139"/>
    <cellStyle name="Percent 96 2" xfId="1140"/>
    <cellStyle name="Percent 97" xfId="1141"/>
    <cellStyle name="Percent 97 2" xfId="1142"/>
    <cellStyle name="Percent 98" xfId="1143"/>
    <cellStyle name="Percent 98 2" xfId="1144"/>
    <cellStyle name="Percent 99" xfId="1145"/>
    <cellStyle name="Percent 99 2" xfId="1146"/>
    <cellStyle name="PSChar" xfId="1147"/>
    <cellStyle name="PSChar 2" xfId="1148"/>
    <cellStyle name="PSChar 3" xfId="1149"/>
    <cellStyle name="PSDate" xfId="1150"/>
    <cellStyle name="PSDate 2" xfId="1151"/>
    <cellStyle name="PSDate 3" xfId="1152"/>
    <cellStyle name="PSDec" xfId="1153"/>
    <cellStyle name="PSDec 2" xfId="1154"/>
    <cellStyle name="PSDec 3" xfId="1155"/>
    <cellStyle name="PSHeading" xfId="1156"/>
    <cellStyle name="PSHeading 2" xfId="1157"/>
    <cellStyle name="PSHeading 3" xfId="1158"/>
    <cellStyle name="PSHeading_BP-14 Preliminary Capital Forecast NonBudget System_5 2 13" xfId="1159"/>
    <cellStyle name="PSInt" xfId="1160"/>
    <cellStyle name="PSInt 2" xfId="1161"/>
    <cellStyle name="PSInt 3" xfId="1162"/>
    <cellStyle name="PSSpacer" xfId="1163"/>
    <cellStyle name="PSSpacer 2" xfId="1164"/>
    <cellStyle name="PSSpacer 3" xfId="1165"/>
    <cellStyle name="Rate" xfId="1166"/>
    <cellStyle name="Reference" xfId="1167"/>
    <cellStyle name="RevList" xfId="1168"/>
    <cellStyle name="round100" xfId="1169"/>
    <cellStyle name="SectionBreak" xfId="1170"/>
    <cellStyle name="shade" xfId="1171"/>
    <cellStyle name="StmtTtl1" xfId="1172"/>
    <cellStyle name="StmtTtl2" xfId="1173"/>
    <cellStyle name="STYL1 - Style1" xfId="1174"/>
    <cellStyle name="Style 1" xfId="1175"/>
    <cellStyle name="Subtotal" xfId="1176"/>
    <cellStyle name="Table Head" xfId="1177"/>
    <cellStyle name="Table Head Aligned" xfId="1178"/>
    <cellStyle name="Table Head Blue" xfId="1179"/>
    <cellStyle name="Table Head Green" xfId="1180"/>
    <cellStyle name="Table Heading" xfId="1181"/>
    <cellStyle name="Table Title" xfId="1182"/>
    <cellStyle name="Table Units" xfId="1183"/>
    <cellStyle name="Title 2" xfId="1184"/>
    <cellStyle name="Title 2 2" xfId="1185"/>
    <cellStyle name="Title 2 2 2" xfId="1186"/>
    <cellStyle name="Title 2 2 3" xfId="1187"/>
    <cellStyle name="Title 2 2 4" xfId="1188"/>
    <cellStyle name="Title 2 3" xfId="1189"/>
    <cellStyle name="Title 2 4" xfId="1190"/>
    <cellStyle name="Title 2 5" xfId="1191"/>
    <cellStyle name="Title 3" xfId="1192"/>
    <cellStyle name="Title: Minor" xfId="1193"/>
    <cellStyle name="Title: Worksheet" xfId="1194"/>
    <cellStyle name="Total 2" xfId="1195"/>
    <cellStyle name="Total 2 2" xfId="1196"/>
    <cellStyle name="Total 2 2 2" xfId="1197"/>
    <cellStyle name="Total 2 2 3" xfId="1198"/>
    <cellStyle name="Total 2 2 4" xfId="1199"/>
    <cellStyle name="Total 2 3" xfId="1200"/>
    <cellStyle name="Total 2 4" xfId="1201"/>
    <cellStyle name="Total 2 5" xfId="1202"/>
    <cellStyle name="Total 2_QC" xfId="1203"/>
    <cellStyle name="Total 3" xfId="1204"/>
    <cellStyle name="v" xfId="1205"/>
    <cellStyle name="Warning Text 2" xfId="1206"/>
    <cellStyle name="Warning Text 2 2" xfId="1207"/>
    <cellStyle name="Warning Text 2 2 2" xfId="1208"/>
    <cellStyle name="Warning Text 2 3" xfId="1209"/>
    <cellStyle name="Warning Text 2 4" xfId="1210"/>
    <cellStyle name="Warning Text 2 5" xfId="1211"/>
    <cellStyle name="Warning Text 3" xfId="12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GG3986\Documents\TOCAs%20for%2014%2015%20rate%20perio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ncremental rev req "/>
      <sheetName val="Accounting Simulation"/>
      <sheetName val="Sheet1"/>
    </sheetNames>
    <sheetDataSet>
      <sheetData sheetId="0"/>
      <sheetData sheetId="1"/>
      <sheetData sheetId="2">
        <row r="1">
          <cell r="A1" t="str">
            <v>Mortgage Calculator</v>
          </cell>
          <cell r="B1">
            <v>0</v>
          </cell>
          <cell r="C1">
            <v>0</v>
          </cell>
          <cell r="D1">
            <v>0</v>
          </cell>
          <cell r="E1">
            <v>0</v>
          </cell>
          <cell r="F1">
            <v>0</v>
          </cell>
          <cell r="G1">
            <v>0</v>
          </cell>
          <cell r="H1">
            <v>0</v>
          </cell>
          <cell r="I1">
            <v>0</v>
          </cell>
          <cell r="J1">
            <v>0</v>
          </cell>
        </row>
        <row r="2">
          <cell r="A2">
            <v>0</v>
          </cell>
          <cell r="B2">
            <v>0</v>
          </cell>
          <cell r="C2">
            <v>0</v>
          </cell>
          <cell r="D2">
            <v>0</v>
          </cell>
          <cell r="E2">
            <v>0</v>
          </cell>
          <cell r="F2">
            <v>0</v>
          </cell>
          <cell r="G2">
            <v>0</v>
          </cell>
          <cell r="H2">
            <v>0</v>
          </cell>
          <cell r="I2">
            <v>0</v>
          </cell>
          <cell r="J2">
            <v>0</v>
          </cell>
        </row>
        <row r="3">
          <cell r="A3">
            <v>0</v>
          </cell>
          <cell r="B3">
            <v>0</v>
          </cell>
          <cell r="C3">
            <v>0</v>
          </cell>
          <cell r="D3">
            <v>0</v>
          </cell>
          <cell r="E3">
            <v>0</v>
          </cell>
          <cell r="F3">
            <v>0</v>
          </cell>
          <cell r="G3">
            <v>0</v>
          </cell>
          <cell r="H3">
            <v>0</v>
          </cell>
          <cell r="I3">
            <v>0</v>
          </cell>
          <cell r="J3">
            <v>0</v>
          </cell>
        </row>
        <row r="4">
          <cell r="A4">
            <v>0</v>
          </cell>
          <cell r="B4" t="str">
            <v>Enter values</v>
          </cell>
          <cell r="C4">
            <v>0</v>
          </cell>
          <cell r="D4">
            <v>0</v>
          </cell>
          <cell r="E4">
            <v>0</v>
          </cell>
          <cell r="F4" t="str">
            <v>Loan summary</v>
          </cell>
          <cell r="G4">
            <v>0</v>
          </cell>
          <cell r="H4">
            <v>0</v>
          </cell>
          <cell r="I4">
            <v>0</v>
          </cell>
          <cell r="J4" t="str">
            <v>Use "Goal Seek" function with data below</v>
          </cell>
        </row>
        <row r="5">
          <cell r="A5">
            <v>0</v>
          </cell>
          <cell r="B5">
            <v>0</v>
          </cell>
          <cell r="C5" t="str">
            <v>Loan amount</v>
          </cell>
          <cell r="D5">
            <v>500</v>
          </cell>
          <cell r="E5">
            <v>0</v>
          </cell>
          <cell r="F5">
            <v>0</v>
          </cell>
          <cell r="G5" t="str">
            <v>Scheduled payment</v>
          </cell>
          <cell r="H5">
            <v>4.548238447657002</v>
          </cell>
          <cell r="I5">
            <v>0</v>
          </cell>
          <cell r="J5">
            <v>0</v>
          </cell>
        </row>
        <row r="6">
          <cell r="A6">
            <v>0</v>
          </cell>
          <cell r="B6">
            <v>0</v>
          </cell>
          <cell r="C6" t="str">
            <v>Annual interest rate</v>
          </cell>
          <cell r="D6">
            <v>0.04694661119613123</v>
          </cell>
          <cell r="E6">
            <v>0</v>
          </cell>
          <cell r="F6">
            <v>0</v>
          </cell>
          <cell r="G6" t="str">
            <v>Scheduled number of payments</v>
          </cell>
          <cell r="H6">
            <v>144</v>
          </cell>
          <cell r="I6">
            <v>0</v>
          </cell>
          <cell r="J6">
            <v>0</v>
          </cell>
        </row>
        <row r="7">
          <cell r="A7">
            <v>0</v>
          </cell>
          <cell r="B7">
            <v>0</v>
          </cell>
          <cell r="C7" t="str">
            <v>Loan period in years</v>
          </cell>
          <cell r="D7">
            <v>12</v>
          </cell>
          <cell r="E7">
            <v>0</v>
          </cell>
          <cell r="F7">
            <v>0</v>
          </cell>
          <cell r="G7" t="str">
            <v>Actual number of payments</v>
          </cell>
          <cell r="H7">
            <v>144</v>
          </cell>
          <cell r="I7">
            <v>0</v>
          </cell>
          <cell r="J7">
            <v>0</v>
          </cell>
        </row>
        <row r="8">
          <cell r="A8">
            <v>0</v>
          </cell>
          <cell r="B8">
            <v>0</v>
          </cell>
          <cell r="C8" t="str">
            <v>Number of payments per year</v>
          </cell>
          <cell r="D8">
            <v>12</v>
          </cell>
          <cell r="E8">
            <v>0</v>
          </cell>
          <cell r="F8">
            <v>0</v>
          </cell>
          <cell r="G8" t="str">
            <v>Total early payments</v>
          </cell>
          <cell r="H8">
            <v>0</v>
          </cell>
          <cell r="I8">
            <v>0</v>
          </cell>
          <cell r="J8">
            <v>0</v>
          </cell>
        </row>
        <row r="9">
          <cell r="A9">
            <v>0</v>
          </cell>
          <cell r="B9">
            <v>0</v>
          </cell>
          <cell r="C9" t="str">
            <v>Start date of loan</v>
          </cell>
          <cell r="D9">
            <v>1</v>
          </cell>
          <cell r="E9">
            <v>0</v>
          </cell>
          <cell r="F9">
            <v>0</v>
          </cell>
          <cell r="G9" t="str">
            <v>Total interest</v>
          </cell>
          <cell r="H9">
            <v>154.94633646260826</v>
          </cell>
          <cell r="I9">
            <v>0</v>
          </cell>
          <cell r="J9">
            <v>0</v>
          </cell>
        </row>
        <row r="10">
          <cell r="A10">
            <v>0</v>
          </cell>
          <cell r="B10">
            <v>0</v>
          </cell>
          <cell r="C10" t="str">
            <v>Optional extra payments</v>
          </cell>
          <cell r="D10">
            <v>0</v>
          </cell>
          <cell r="E10">
            <v>0</v>
          </cell>
          <cell r="F10">
            <v>0</v>
          </cell>
          <cell r="G10">
            <v>0</v>
          </cell>
          <cell r="H10">
            <v>0</v>
          </cell>
          <cell r="I10">
            <v>0</v>
          </cell>
          <cell r="J10">
            <v>0</v>
          </cell>
        </row>
        <row r="11">
          <cell r="A11">
            <v>0</v>
          </cell>
          <cell r="B11">
            <v>0</v>
          </cell>
          <cell r="C11">
            <v>0</v>
          </cell>
          <cell r="D11">
            <v>0</v>
          </cell>
          <cell r="E11">
            <v>0</v>
          </cell>
          <cell r="F11">
            <v>0</v>
          </cell>
          <cell r="G11">
            <v>0</v>
          </cell>
          <cell r="H11">
            <v>0</v>
          </cell>
          <cell r="I11">
            <v>0</v>
          </cell>
          <cell r="J11">
            <v>0</v>
          </cell>
        </row>
        <row r="12">
          <cell r="A12">
            <v>0</v>
          </cell>
          <cell r="B12" t="str">
            <v>Lender name:</v>
          </cell>
          <cell r="C12">
            <v>0</v>
          </cell>
          <cell r="D12">
            <v>0</v>
          </cell>
          <cell r="E12">
            <v>0</v>
          </cell>
          <cell r="F12">
            <v>0</v>
          </cell>
          <cell r="G12">
            <v>0</v>
          </cell>
          <cell r="H12">
            <v>0</v>
          </cell>
          <cell r="I12">
            <v>0</v>
          </cell>
          <cell r="J12">
            <v>0</v>
          </cell>
        </row>
        <row r="13">
          <cell r="A13">
            <v>0</v>
          </cell>
          <cell r="B13">
            <v>0</v>
          </cell>
          <cell r="C13">
            <v>0</v>
          </cell>
          <cell r="D13">
            <v>0</v>
          </cell>
          <cell r="E13">
            <v>0</v>
          </cell>
          <cell r="F13">
            <v>0</v>
          </cell>
          <cell r="G13">
            <v>0</v>
          </cell>
          <cell r="H13">
            <v>0</v>
          </cell>
          <cell r="I13">
            <v>0</v>
          </cell>
          <cell r="J13">
            <v>0</v>
          </cell>
        </row>
        <row r="14">
          <cell r="A14">
            <v>0</v>
          </cell>
          <cell r="B14">
            <v>0</v>
          </cell>
          <cell r="C14">
            <v>0</v>
          </cell>
          <cell r="D14">
            <v>0</v>
          </cell>
          <cell r="E14">
            <v>0</v>
          </cell>
          <cell r="F14">
            <v>0</v>
          </cell>
          <cell r="G14">
            <v>0</v>
          </cell>
          <cell r="H14">
            <v>0</v>
          </cell>
          <cell r="I14">
            <v>0</v>
          </cell>
          <cell r="J14">
            <v>0</v>
          </cell>
        </row>
        <row r="15">
          <cell r="A15">
            <v>0</v>
          </cell>
          <cell r="B15">
            <v>0</v>
          </cell>
          <cell r="C15">
            <v>0</v>
          </cell>
          <cell r="D15">
            <v>0</v>
          </cell>
          <cell r="E15">
            <v>0</v>
          </cell>
          <cell r="F15">
            <v>0</v>
          </cell>
          <cell r="G15">
            <v>0</v>
          </cell>
          <cell r="H15">
            <v>0</v>
          </cell>
          <cell r="I15">
            <v>0</v>
          </cell>
          <cell r="J15">
            <v>0</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7">
          <cell r="A17">
            <v>0</v>
          </cell>
          <cell r="B17">
            <v>0</v>
          </cell>
          <cell r="C17">
            <v>0</v>
          </cell>
          <cell r="D17">
            <v>0</v>
          </cell>
          <cell r="E17">
            <v>0</v>
          </cell>
          <cell r="F17">
            <v>0</v>
          </cell>
          <cell r="G17">
            <v>0</v>
          </cell>
          <cell r="H17">
            <v>0</v>
          </cell>
          <cell r="I17">
            <v>0</v>
          </cell>
          <cell r="J17">
            <v>0</v>
          </cell>
        </row>
        <row r="18">
          <cell r="A18">
            <v>1</v>
          </cell>
          <cell r="B18">
            <v>32</v>
          </cell>
          <cell r="C18">
            <v>500</v>
          </cell>
          <cell r="D18">
            <v>4.548238447657002</v>
          </cell>
          <cell r="E18">
            <v>0</v>
          </cell>
          <cell r="F18">
            <v>4.548238447657002</v>
          </cell>
          <cell r="G18">
            <v>2.5921296478182003</v>
          </cell>
          <cell r="H18">
            <v>1.9561087998388014</v>
          </cell>
          <cell r="I18">
            <v>497.4078703521818</v>
          </cell>
          <cell r="J18">
            <v>1.9561087998388014</v>
          </cell>
        </row>
        <row r="19">
          <cell r="A19">
            <v>2</v>
          </cell>
          <cell r="B19">
            <v>61</v>
          </cell>
          <cell r="C19">
            <v>497.4078703521818</v>
          </cell>
          <cell r="D19">
            <v>4.548238447657002</v>
          </cell>
          <cell r="E19">
            <v>0</v>
          </cell>
          <cell r="F19">
            <v>4.548238447657002</v>
          </cell>
          <cell r="G19">
            <v>2.6022706230470405</v>
          </cell>
          <cell r="H19">
            <v>1.945967824609961</v>
          </cell>
          <cell r="I19">
            <v>494.80559972913477</v>
          </cell>
          <cell r="J19">
            <v>3.902076624448762</v>
          </cell>
        </row>
        <row r="20">
          <cell r="A20">
            <v>3</v>
          </cell>
          <cell r="B20">
            <v>92</v>
          </cell>
          <cell r="C20">
            <v>494.80559972913477</v>
          </cell>
          <cell r="D20">
            <v>4.548238447657002</v>
          </cell>
          <cell r="E20">
            <v>0</v>
          </cell>
          <cell r="F20">
            <v>4.548238447657002</v>
          </cell>
          <cell r="G20">
            <v>2.6124512719776494</v>
          </cell>
          <cell r="H20">
            <v>1.935787175679352</v>
          </cell>
          <cell r="I20">
            <v>492.1931484571571</v>
          </cell>
          <cell r="J20">
            <v>5.8378638001281145</v>
          </cell>
        </row>
        <row r="21">
          <cell r="A21">
            <v>4</v>
          </cell>
          <cell r="B21">
            <v>122</v>
          </cell>
          <cell r="C21">
            <v>492.1931484571571</v>
          </cell>
          <cell r="D21">
            <v>4.548238447657002</v>
          </cell>
          <cell r="E21">
            <v>0</v>
          </cell>
          <cell r="F21">
            <v>4.548238447657002</v>
          </cell>
          <cell r="G21">
            <v>2.6226717498221808</v>
          </cell>
          <cell r="H21">
            <v>1.925566697834821</v>
          </cell>
          <cell r="I21">
            <v>489.57047670733493</v>
          </cell>
          <cell r="J21">
            <v>7.763430497962935</v>
          </cell>
        </row>
        <row r="22">
          <cell r="A22">
            <v>5</v>
          </cell>
          <cell r="B22">
            <v>153</v>
          </cell>
          <cell r="C22">
            <v>489.57047670733493</v>
          </cell>
          <cell r="D22">
            <v>4.548238447657002</v>
          </cell>
          <cell r="E22">
            <v>0</v>
          </cell>
          <cell r="F22">
            <v>4.548238447657002</v>
          </cell>
          <cell r="G22">
            <v>2.6329322124000125</v>
          </cell>
          <cell r="H22">
            <v>1.9153062352569894</v>
          </cell>
          <cell r="I22">
            <v>486.9375444949349</v>
          </cell>
          <cell r="J22">
            <v>9.678736733219925</v>
          </cell>
        </row>
        <row r="23">
          <cell r="A23">
            <v>6</v>
          </cell>
          <cell r="B23">
            <v>183</v>
          </cell>
          <cell r="C23">
            <v>486.9375444949349</v>
          </cell>
          <cell r="D23">
            <v>4.548238447657002</v>
          </cell>
          <cell r="E23">
            <v>0</v>
          </cell>
          <cell r="F23">
            <v>4.548238447657002</v>
          </cell>
          <cell r="G23">
            <v>2.643232816140122</v>
          </cell>
          <cell r="H23">
            <v>1.90500563151688</v>
          </cell>
          <cell r="I23">
            <v>484.29431167879477</v>
          </cell>
          <cell r="J23">
            <v>11.583742364736805</v>
          </cell>
        </row>
        <row r="24">
          <cell r="A24">
            <v>7</v>
          </cell>
          <cell r="B24">
            <v>214</v>
          </cell>
          <cell r="C24">
            <v>484.29431167879477</v>
          </cell>
          <cell r="D24">
            <v>4.548238447657002</v>
          </cell>
          <cell r="E24">
            <v>0</v>
          </cell>
          <cell r="F24">
            <v>4.548238447657002</v>
          </cell>
          <cell r="G24">
            <v>2.6535737180834706</v>
          </cell>
          <cell r="H24">
            <v>1.894664729573531</v>
          </cell>
          <cell r="I24">
            <v>481.6407379607113</v>
          </cell>
          <cell r="J24">
            <v>13.478407094310336</v>
          </cell>
        </row>
        <row r="25">
          <cell r="A25">
            <v>8</v>
          </cell>
          <cell r="B25">
            <v>245</v>
          </cell>
          <cell r="C25">
            <v>481.6407379607113</v>
          </cell>
          <cell r="D25">
            <v>4.548238447657002</v>
          </cell>
          <cell r="E25">
            <v>0</v>
          </cell>
          <cell r="F25">
            <v>4.548238447657002</v>
          </cell>
          <cell r="G25">
            <v>2.663955075885399</v>
          </cell>
          <cell r="H25">
            <v>1.884283371771603</v>
          </cell>
          <cell r="I25">
            <v>478.9767828848259</v>
          </cell>
          <cell r="J25">
            <v>15.36269046608194</v>
          </cell>
        </row>
        <row r="26">
          <cell r="A26">
            <v>9</v>
          </cell>
          <cell r="B26">
            <v>275</v>
          </cell>
          <cell r="C26">
            <v>478.9767828848259</v>
          </cell>
          <cell r="D26">
            <v>4.548238447657002</v>
          </cell>
          <cell r="E26">
            <v>0</v>
          </cell>
          <cell r="F26">
            <v>4.548238447657002</v>
          </cell>
          <cell r="G26">
            <v>2.6743770478180275</v>
          </cell>
          <cell r="H26">
            <v>1.873861399838974</v>
          </cell>
          <cell r="I26">
            <v>476.3024058370079</v>
          </cell>
          <cell r="J26">
            <v>17.236551865920912</v>
          </cell>
        </row>
        <row r="27">
          <cell r="A27">
            <v>10</v>
          </cell>
          <cell r="B27">
            <v>306</v>
          </cell>
          <cell r="C27">
            <v>476.3024058370079</v>
          </cell>
          <cell r="D27">
            <v>4.548238447657002</v>
          </cell>
          <cell r="E27">
            <v>0</v>
          </cell>
          <cell r="F27">
            <v>4.548238447657002</v>
          </cell>
          <cell r="G27">
            <v>2.6848397927726753</v>
          </cell>
          <cell r="H27">
            <v>1.8633986548843262</v>
          </cell>
          <cell r="I27">
            <v>473.6175660442352</v>
          </cell>
          <cell r="J27">
            <v>19.099950520805237</v>
          </cell>
        </row>
        <row r="28">
          <cell r="A28">
            <v>11</v>
          </cell>
          <cell r="B28">
            <v>336</v>
          </cell>
          <cell r="C28">
            <v>473.6175660442352</v>
          </cell>
          <cell r="D28">
            <v>4.548238447657002</v>
          </cell>
          <cell r="E28">
            <v>0</v>
          </cell>
          <cell r="F28">
            <v>4.548238447657002</v>
          </cell>
          <cell r="G28">
            <v>2.6953434702622756</v>
          </cell>
          <cell r="H28">
            <v>1.852894977394726</v>
          </cell>
          <cell r="I28">
            <v>470.92222257397293</v>
          </cell>
          <cell r="J28">
            <v>20.952845498199963</v>
          </cell>
        </row>
        <row r="29">
          <cell r="A29">
            <v>12</v>
          </cell>
          <cell r="B29">
            <v>367</v>
          </cell>
          <cell r="C29">
            <v>470.92222257397293</v>
          </cell>
          <cell r="D29">
            <v>4.548238447657002</v>
          </cell>
          <cell r="E29">
            <v>0</v>
          </cell>
          <cell r="F29">
            <v>4.548238447657002</v>
          </cell>
          <cell r="G29">
            <v>2.7058882404238114</v>
          </cell>
          <cell r="H29">
            <v>1.84235020723319</v>
          </cell>
          <cell r="I29">
            <v>468.2163343335491</v>
          </cell>
          <cell r="J29">
            <v>22.79519570543315</v>
          </cell>
        </row>
        <row r="30">
          <cell r="A30">
            <v>13</v>
          </cell>
          <cell r="B30">
            <v>398</v>
          </cell>
          <cell r="C30">
            <v>468.2163343335491</v>
          </cell>
          <cell r="D30">
            <v>4.548238447657002</v>
          </cell>
          <cell r="E30">
            <v>0</v>
          </cell>
          <cell r="F30">
            <v>4.548238447657002</v>
          </cell>
          <cell r="G30">
            <v>2.716474264020758</v>
          </cell>
          <cell r="H30">
            <v>1.8317641836362435</v>
          </cell>
          <cell r="I30">
            <v>465.4998600695284</v>
          </cell>
          <cell r="J30">
            <v>24.626959889069393</v>
          </cell>
        </row>
        <row r="31">
          <cell r="A31">
            <v>14</v>
          </cell>
          <cell r="B31">
            <v>426</v>
          </cell>
          <cell r="C31">
            <v>465.4998600695284</v>
          </cell>
          <cell r="D31">
            <v>4.548238447657002</v>
          </cell>
          <cell r="E31">
            <v>0</v>
          </cell>
          <cell r="F31">
            <v>4.548238447657002</v>
          </cell>
          <cell r="G31">
            <v>2.7271017024455313</v>
          </cell>
          <cell r="H31">
            <v>1.8211367452114702</v>
          </cell>
          <cell r="I31">
            <v>462.7727583670829</v>
          </cell>
          <cell r="J31">
            <v>26.448096634280862</v>
          </cell>
        </row>
        <row r="32">
          <cell r="A32">
            <v>15</v>
          </cell>
          <cell r="B32">
            <v>457</v>
          </cell>
          <cell r="C32">
            <v>462.7727583670829</v>
          </cell>
          <cell r="D32">
            <v>4.548238447657002</v>
          </cell>
          <cell r="E32">
            <v>0</v>
          </cell>
          <cell r="F32">
            <v>4.548238447657002</v>
          </cell>
          <cell r="G32">
            <v>2.7377707177219497</v>
          </cell>
          <cell r="H32">
            <v>1.810467729935052</v>
          </cell>
          <cell r="I32">
            <v>460.0349876493609</v>
          </cell>
          <cell r="J32">
            <v>28.258564364215914</v>
          </cell>
        </row>
        <row r="33">
          <cell r="A33">
            <v>16</v>
          </cell>
          <cell r="B33">
            <v>487</v>
          </cell>
          <cell r="C33">
            <v>460.0349876493609</v>
          </cell>
          <cell r="D33">
            <v>4.548238447657002</v>
          </cell>
          <cell r="E33">
            <v>0</v>
          </cell>
          <cell r="F33">
            <v>4.548238447657002</v>
          </cell>
          <cell r="G33">
            <v>2.748481472507703</v>
          </cell>
          <cell r="H33">
            <v>1.7997569751492983</v>
          </cell>
          <cell r="I33">
            <v>457.2865061768532</v>
          </cell>
          <cell r="J33">
            <v>30.05832133936521</v>
          </cell>
        </row>
        <row r="34">
          <cell r="A34">
            <v>17</v>
          </cell>
          <cell r="B34">
            <v>518</v>
          </cell>
          <cell r="C34">
            <v>457.2865061768532</v>
          </cell>
          <cell r="D34">
            <v>4.548238447657002</v>
          </cell>
          <cell r="E34">
            <v>0</v>
          </cell>
          <cell r="F34">
            <v>4.548238447657002</v>
          </cell>
          <cell r="G34">
            <v>2.7592341300968357</v>
          </cell>
          <cell r="H34">
            <v>1.7890043175601658</v>
          </cell>
          <cell r="I34">
            <v>454.52727204675637</v>
          </cell>
          <cell r="J34">
            <v>31.847325656925378</v>
          </cell>
        </row>
        <row r="35">
          <cell r="A35">
            <v>18</v>
          </cell>
          <cell r="B35">
            <v>548</v>
          </cell>
          <cell r="C35">
            <v>454.52727204675637</v>
          </cell>
          <cell r="D35">
            <v>4.548238447657002</v>
          </cell>
          <cell r="E35">
            <v>0</v>
          </cell>
          <cell r="F35">
            <v>4.548238447657002</v>
          </cell>
          <cell r="G35">
            <v>2.7700288544222316</v>
          </cell>
          <cell r="H35">
            <v>1.77820959323477</v>
          </cell>
          <cell r="I35">
            <v>451.75724319233416</v>
          </cell>
          <cell r="J35">
            <v>33.62553525016015</v>
          </cell>
        </row>
        <row r="36">
          <cell r="A36">
            <v>19</v>
          </cell>
          <cell r="B36">
            <v>579</v>
          </cell>
          <cell r="C36">
            <v>451.75724319233416</v>
          </cell>
          <cell r="D36">
            <v>4.548238447657002</v>
          </cell>
          <cell r="E36">
            <v>0</v>
          </cell>
          <cell r="F36">
            <v>4.548238447657002</v>
          </cell>
          <cell r="G36">
            <v>2.780865810058117</v>
          </cell>
          <cell r="H36">
            <v>1.7673726375988845</v>
          </cell>
          <cell r="I36">
            <v>448.97637738227604</v>
          </cell>
          <cell r="J36">
            <v>35.39290788775903</v>
          </cell>
        </row>
        <row r="37">
          <cell r="A37">
            <v>20</v>
          </cell>
          <cell r="B37">
            <v>610</v>
          </cell>
          <cell r="C37">
            <v>448.97637738227604</v>
          </cell>
          <cell r="D37">
            <v>4.548238447657002</v>
          </cell>
          <cell r="E37">
            <v>0</v>
          </cell>
          <cell r="F37">
            <v>4.548238447657002</v>
          </cell>
          <cell r="G37">
            <v>2.7917451622225684</v>
          </cell>
          <cell r="H37">
            <v>1.7564932854344333</v>
          </cell>
          <cell r="I37">
            <v>446.18463222005346</v>
          </cell>
          <cell r="J37">
            <v>37.14940117319346</v>
          </cell>
        </row>
        <row r="38">
          <cell r="A38">
            <v>21</v>
          </cell>
          <cell r="B38">
            <v>640</v>
          </cell>
          <cell r="C38">
            <v>446.18463222005346</v>
          </cell>
          <cell r="D38">
            <v>4.548238447657002</v>
          </cell>
          <cell r="E38">
            <v>0</v>
          </cell>
          <cell r="F38">
            <v>4.548238447657002</v>
          </cell>
          <cell r="G38">
            <v>2.80266707678003</v>
          </cell>
          <cell r="H38">
            <v>1.7455713708769716</v>
          </cell>
          <cell r="I38">
            <v>443.3819651432734</v>
          </cell>
          <cell r="J38">
            <v>38.894972544070434</v>
          </cell>
        </row>
        <row r="39">
          <cell r="A39">
            <v>22</v>
          </cell>
          <cell r="B39">
            <v>671</v>
          </cell>
          <cell r="C39">
            <v>443.3819651432734</v>
          </cell>
          <cell r="D39">
            <v>4.548238447657002</v>
          </cell>
          <cell r="E39">
            <v>0</v>
          </cell>
          <cell r="F39">
            <v>4.548238447657002</v>
          </cell>
          <cell r="G39">
            <v>2.813631720243846</v>
          </cell>
          <cell r="H39">
            <v>1.7346067274131556</v>
          </cell>
          <cell r="I39">
            <v>440.56833342302957</v>
          </cell>
          <cell r="J39">
            <v>40.62957927148359</v>
          </cell>
        </row>
        <row r="40">
          <cell r="A40">
            <v>23</v>
          </cell>
          <cell r="B40">
            <v>701</v>
          </cell>
          <cell r="C40">
            <v>440.56833342302957</v>
          </cell>
          <cell r="D40">
            <v>4.548238447657002</v>
          </cell>
          <cell r="E40">
            <v>0</v>
          </cell>
          <cell r="F40">
            <v>4.548238447657002</v>
          </cell>
          <cell r="G40">
            <v>2.8246392597787953</v>
          </cell>
          <cell r="H40">
            <v>1.7235991878782064</v>
          </cell>
          <cell r="I40">
            <v>437.7436941632508</v>
          </cell>
          <cell r="J40">
            <v>42.3531784593618</v>
          </cell>
        </row>
        <row r="41">
          <cell r="A41">
            <v>24</v>
          </cell>
          <cell r="B41">
            <v>732</v>
          </cell>
          <cell r="C41">
            <v>437.7436941632508</v>
          </cell>
          <cell r="D41">
            <v>4.548238447657002</v>
          </cell>
          <cell r="E41">
            <v>0</v>
          </cell>
          <cell r="F41">
            <v>4.548238447657002</v>
          </cell>
          <cell r="G41">
            <v>2.8356898632036422</v>
          </cell>
          <cell r="H41">
            <v>1.7125485844533594</v>
          </cell>
          <cell r="I41">
            <v>434.90800430004714</v>
          </cell>
          <cell r="J41">
            <v>44.06572704381516</v>
          </cell>
        </row>
        <row r="42">
          <cell r="A42">
            <v>25</v>
          </cell>
          <cell r="B42">
            <v>763</v>
          </cell>
          <cell r="C42">
            <v>434.90800430004714</v>
          </cell>
          <cell r="D42">
            <v>4.548238447657002</v>
          </cell>
          <cell r="E42">
            <v>0</v>
          </cell>
          <cell r="F42">
            <v>4.548238447657002</v>
          </cell>
          <cell r="G42">
            <v>2.846783698993695</v>
          </cell>
          <cell r="H42">
            <v>1.7014547486633067</v>
          </cell>
          <cell r="I42">
            <v>432.06122060105344</v>
          </cell>
          <cell r="J42">
            <v>45.76718179247847</v>
          </cell>
        </row>
        <row r="43">
          <cell r="A43">
            <v>26</v>
          </cell>
          <cell r="B43">
            <v>791</v>
          </cell>
          <cell r="C43">
            <v>432.06122060105344</v>
          </cell>
          <cell r="D43">
            <v>4.548238447657002</v>
          </cell>
          <cell r="E43">
            <v>0</v>
          </cell>
          <cell r="F43">
            <v>4.548238447657002</v>
          </cell>
          <cell r="G43">
            <v>2.8579209362833735</v>
          </cell>
          <cell r="H43">
            <v>1.6903175113736282</v>
          </cell>
          <cell r="I43">
            <v>429.20329966477004</v>
          </cell>
          <cell r="J43">
            <v>47.457499303852096</v>
          </cell>
        </row>
        <row r="44">
          <cell r="A44">
            <v>27</v>
          </cell>
          <cell r="B44">
            <v>822</v>
          </cell>
          <cell r="C44">
            <v>429.20329966477004</v>
          </cell>
          <cell r="D44">
            <v>4.548238447657002</v>
          </cell>
          <cell r="E44">
            <v>0</v>
          </cell>
          <cell r="F44">
            <v>4.548238447657002</v>
          </cell>
          <cell r="G44">
            <v>2.8691017448687886</v>
          </cell>
          <cell r="H44">
            <v>1.6791367027882134</v>
          </cell>
          <cell r="I44">
            <v>426.33419791990127</v>
          </cell>
          <cell r="J44">
            <v>49.13663600664031</v>
          </cell>
        </row>
        <row r="45">
          <cell r="A45">
            <v>28</v>
          </cell>
          <cell r="B45">
            <v>852</v>
          </cell>
          <cell r="C45">
            <v>426.33419791990127</v>
          </cell>
          <cell r="D45">
            <v>4.548238447657002</v>
          </cell>
          <cell r="E45">
            <v>0</v>
          </cell>
          <cell r="F45">
            <v>4.548238447657002</v>
          </cell>
          <cell r="G45">
            <v>2.88032629521033</v>
          </cell>
          <cell r="H45">
            <v>1.6679121524466718</v>
          </cell>
          <cell r="I45">
            <v>423.4538716246909</v>
          </cell>
          <cell r="J45">
            <v>50.804548159086984</v>
          </cell>
        </row>
        <row r="46">
          <cell r="A46">
            <v>29</v>
          </cell>
          <cell r="B46">
            <v>883</v>
          </cell>
          <cell r="C46">
            <v>423.4538716246909</v>
          </cell>
          <cell r="D46">
            <v>4.548238447657002</v>
          </cell>
          <cell r="E46">
            <v>0</v>
          </cell>
          <cell r="F46">
            <v>4.548238447657002</v>
          </cell>
          <cell r="G46">
            <v>2.891594758435266</v>
          </cell>
          <cell r="H46">
            <v>1.6566436892217358</v>
          </cell>
          <cell r="I46">
            <v>420.5622768662557</v>
          </cell>
          <cell r="J46">
            <v>52.46119184830872</v>
          </cell>
        </row>
        <row r="47">
          <cell r="A47">
            <v>30</v>
          </cell>
          <cell r="B47">
            <v>913</v>
          </cell>
          <cell r="C47">
            <v>420.5622768662557</v>
          </cell>
          <cell r="D47">
            <v>4.548238447657002</v>
          </cell>
          <cell r="E47">
            <v>0</v>
          </cell>
          <cell r="F47">
            <v>4.548238447657002</v>
          </cell>
          <cell r="G47">
            <v>2.902907306340352</v>
          </cell>
          <cell r="H47">
            <v>1.6453311413166498</v>
          </cell>
          <cell r="I47">
            <v>417.6593695599153</v>
          </cell>
          <cell r="J47">
            <v>54.106522989625375</v>
          </cell>
        </row>
        <row r="48">
          <cell r="A48">
            <v>31</v>
          </cell>
          <cell r="B48">
            <v>944</v>
          </cell>
          <cell r="C48">
            <v>417.6593695599153</v>
          </cell>
          <cell r="D48">
            <v>4.548238447657002</v>
          </cell>
          <cell r="E48">
            <v>0</v>
          </cell>
          <cell r="F48">
            <v>4.548238447657002</v>
          </cell>
          <cell r="G48">
            <v>2.9142641113944494</v>
          </cell>
          <cell r="H48">
            <v>1.6339743362625525</v>
          </cell>
          <cell r="I48">
            <v>414.74510544852086</v>
          </cell>
          <cell r="J48">
            <v>55.74049732588793</v>
          </cell>
        </row>
        <row r="49">
          <cell r="A49">
            <v>32</v>
          </cell>
          <cell r="B49">
            <v>975</v>
          </cell>
          <cell r="C49">
            <v>414.74510544852086</v>
          </cell>
          <cell r="D49">
            <v>4.548238447657002</v>
          </cell>
          <cell r="E49">
            <v>0</v>
          </cell>
          <cell r="F49">
            <v>4.548238447657002</v>
          </cell>
          <cell r="G49">
            <v>2.9256653467411553</v>
          </cell>
          <cell r="H49">
            <v>1.6225731009158464</v>
          </cell>
          <cell r="I49">
            <v>411.8194401017797</v>
          </cell>
          <cell r="J49">
            <v>57.36307042680377</v>
          </cell>
        </row>
        <row r="50">
          <cell r="A50">
            <v>33</v>
          </cell>
          <cell r="B50">
            <v>1005</v>
          </cell>
          <cell r="C50">
            <v>411.8194401017797</v>
          </cell>
          <cell r="D50">
            <v>4.548238447657002</v>
          </cell>
          <cell r="E50">
            <v>0</v>
          </cell>
          <cell r="F50">
            <v>4.548238447657002</v>
          </cell>
          <cell r="G50">
            <v>2.9371111862014425</v>
          </cell>
          <cell r="H50">
            <v>1.611127261455559</v>
          </cell>
          <cell r="I50">
            <v>408.8823289155783</v>
          </cell>
          <cell r="J50">
            <v>58.97419768825933</v>
          </cell>
        </row>
        <row r="51">
          <cell r="A51">
            <v>34</v>
          </cell>
          <cell r="B51">
            <v>1036</v>
          </cell>
          <cell r="C51">
            <v>408.8823289155783</v>
          </cell>
          <cell r="D51">
            <v>4.548238447657002</v>
          </cell>
          <cell r="E51">
            <v>0</v>
          </cell>
          <cell r="F51">
            <v>4.548238447657002</v>
          </cell>
          <cell r="G51">
            <v>2.9486018042763105</v>
          </cell>
          <cell r="H51">
            <v>1.5996366433806914</v>
          </cell>
          <cell r="I51">
            <v>405.93372711130195</v>
          </cell>
          <cell r="J51">
            <v>60.57383433164002</v>
          </cell>
        </row>
        <row r="52">
          <cell r="A52">
            <v>35</v>
          </cell>
          <cell r="B52">
            <v>1066</v>
          </cell>
          <cell r="C52">
            <v>405.93372711130195</v>
          </cell>
          <cell r="D52">
            <v>4.548238447657002</v>
          </cell>
          <cell r="E52">
            <v>0</v>
          </cell>
          <cell r="F52">
            <v>4.548238447657002</v>
          </cell>
          <cell r="G52">
            <v>2.960137376149441</v>
          </cell>
          <cell r="H52">
            <v>1.5881010715075605</v>
          </cell>
          <cell r="I52">
            <v>402.97358973515253</v>
          </cell>
          <cell r="J52">
            <v>62.16193540314758</v>
          </cell>
        </row>
        <row r="53">
          <cell r="A53">
            <v>36</v>
          </cell>
          <cell r="B53">
            <v>1097</v>
          </cell>
          <cell r="C53">
            <v>402.97358973515253</v>
          </cell>
          <cell r="D53">
            <v>4.548238447657002</v>
          </cell>
          <cell r="E53">
            <v>0</v>
          </cell>
          <cell r="F53">
            <v>4.548238447657002</v>
          </cell>
          <cell r="G53">
            <v>2.971718077689876</v>
          </cell>
          <cell r="H53">
            <v>1.5765203699671255</v>
          </cell>
          <cell r="I53">
            <v>400.00187165746263</v>
          </cell>
          <cell r="J53">
            <v>63.73845577311471</v>
          </cell>
        </row>
        <row r="54">
          <cell r="A54">
            <v>37</v>
          </cell>
          <cell r="B54">
            <v>1128</v>
          </cell>
          <cell r="C54">
            <v>400.00187165746263</v>
          </cell>
          <cell r="D54">
            <v>4.548238447657002</v>
          </cell>
          <cell r="E54">
            <v>0</v>
          </cell>
          <cell r="F54">
            <v>4.548238447657002</v>
          </cell>
          <cell r="G54">
            <v>2.9833440854546946</v>
          </cell>
          <cell r="H54">
            <v>1.5648943622023068</v>
          </cell>
          <cell r="I54">
            <v>397.01852757200794</v>
          </cell>
          <cell r="J54">
            <v>65.30335013531702</v>
          </cell>
        </row>
        <row r="55">
          <cell r="A55">
            <v>38</v>
          </cell>
          <cell r="B55">
            <v>1156</v>
          </cell>
          <cell r="C55">
            <v>397.01852757200794</v>
          </cell>
          <cell r="D55">
            <v>4.548238447657002</v>
          </cell>
          <cell r="E55">
            <v>0</v>
          </cell>
          <cell r="F55">
            <v>4.548238447657002</v>
          </cell>
          <cell r="G55">
            <v>2.9950155766917046</v>
          </cell>
          <cell r="H55">
            <v>1.5532228709652969</v>
          </cell>
          <cell r="I55">
            <v>394.02351199531626</v>
          </cell>
          <cell r="J55">
            <v>66.85657300628232</v>
          </cell>
        </row>
        <row r="56">
          <cell r="A56">
            <v>39</v>
          </cell>
          <cell r="B56">
            <v>1187</v>
          </cell>
          <cell r="C56">
            <v>394.02351199531626</v>
          </cell>
          <cell r="D56">
            <v>4.548238447657002</v>
          </cell>
          <cell r="E56">
            <v>0</v>
          </cell>
          <cell r="F56">
            <v>4.548238447657002</v>
          </cell>
          <cell r="G56">
            <v>3.006732729342146</v>
          </cell>
          <cell r="H56">
            <v>1.5415057183148553</v>
          </cell>
          <cell r="I56">
            <v>391.0167792659741</v>
          </cell>
          <cell r="J56">
            <v>68.39807872459717</v>
          </cell>
        </row>
        <row r="57">
          <cell r="A57">
            <v>40</v>
          </cell>
          <cell r="B57">
            <v>1217</v>
          </cell>
          <cell r="C57">
            <v>391.0167792659741</v>
          </cell>
          <cell r="D57">
            <v>4.548238447657002</v>
          </cell>
          <cell r="E57">
            <v>0</v>
          </cell>
          <cell r="F57">
            <v>4.548238447657002</v>
          </cell>
          <cell r="G57">
            <v>3.018495722043405</v>
          </cell>
          <cell r="H57">
            <v>1.5297427256135963</v>
          </cell>
          <cell r="I57">
            <v>387.9982835439307</v>
          </cell>
          <cell r="J57">
            <v>69.92782145021077</v>
          </cell>
        </row>
        <row r="58">
          <cell r="A58">
            <v>41</v>
          </cell>
          <cell r="B58">
            <v>1248</v>
          </cell>
          <cell r="C58">
            <v>387.9982835439307</v>
          </cell>
          <cell r="D58">
            <v>4.548238447657002</v>
          </cell>
          <cell r="E58">
            <v>0</v>
          </cell>
          <cell r="F58">
            <v>4.548238447657002</v>
          </cell>
          <cell r="G58">
            <v>3.030304734131735</v>
          </cell>
          <cell r="H58">
            <v>1.5179337135252664</v>
          </cell>
          <cell r="I58">
            <v>384.967978809799</v>
          </cell>
          <cell r="J58">
            <v>71.44575516373604</v>
          </cell>
        </row>
        <row r="59">
          <cell r="A59">
            <v>42</v>
          </cell>
          <cell r="B59">
            <v>1278</v>
          </cell>
          <cell r="C59">
            <v>384.967978809799</v>
          </cell>
          <cell r="D59">
            <v>4.548238447657002</v>
          </cell>
          <cell r="E59">
            <v>0</v>
          </cell>
          <cell r="F59">
            <v>4.548238447657002</v>
          </cell>
          <cell r="G59">
            <v>3.0421599456449915</v>
          </cell>
          <cell r="H59">
            <v>1.50607850201201</v>
          </cell>
          <cell r="I59">
            <v>381.925818864154</v>
          </cell>
          <cell r="J59">
            <v>72.95183366574805</v>
          </cell>
        </row>
        <row r="60">
          <cell r="A60">
            <v>43</v>
          </cell>
          <cell r="B60">
            <v>1309</v>
          </cell>
          <cell r="C60">
            <v>381.925818864154</v>
          </cell>
          <cell r="D60">
            <v>4.548238447657002</v>
          </cell>
          <cell r="E60">
            <v>0</v>
          </cell>
          <cell r="F60">
            <v>4.548238447657002</v>
          </cell>
          <cell r="G60">
            <v>3.0540615373253788</v>
          </cell>
          <cell r="H60">
            <v>1.4941769103316231</v>
          </cell>
          <cell r="I60">
            <v>378.87175732682863</v>
          </cell>
          <cell r="J60">
            <v>74.44601057607967</v>
          </cell>
        </row>
        <row r="61">
          <cell r="A61">
            <v>44</v>
          </cell>
          <cell r="B61">
            <v>1340</v>
          </cell>
          <cell r="C61">
            <v>378.87175732682863</v>
          </cell>
          <cell r="D61">
            <v>4.548238447657002</v>
          </cell>
          <cell r="E61">
            <v>0</v>
          </cell>
          <cell r="F61">
            <v>4.548238447657002</v>
          </cell>
          <cell r="G61">
            <v>3.0660096906222014</v>
          </cell>
          <cell r="H61">
            <v>1.4822287570348005</v>
          </cell>
          <cell r="I61">
            <v>375.80574763620643</v>
          </cell>
          <cell r="J61">
            <v>75.92823933311448</v>
          </cell>
        </row>
        <row r="62">
          <cell r="A62">
            <v>45</v>
          </cell>
          <cell r="B62">
            <v>1370</v>
          </cell>
          <cell r="C62">
            <v>375.80574763620643</v>
          </cell>
          <cell r="D62">
            <v>4.548238447657002</v>
          </cell>
          <cell r="E62">
            <v>0</v>
          </cell>
          <cell r="F62">
            <v>4.548238447657002</v>
          </cell>
          <cell r="G62">
            <v>3.078004587694635</v>
          </cell>
          <cell r="H62">
            <v>1.4702338599623663</v>
          </cell>
          <cell r="I62">
            <v>372.7277430485118</v>
          </cell>
          <cell r="J62">
            <v>77.39847319307684</v>
          </cell>
        </row>
        <row r="63">
          <cell r="A63">
            <v>46</v>
          </cell>
          <cell r="B63">
            <v>1401</v>
          </cell>
          <cell r="C63">
            <v>372.7277430485118</v>
          </cell>
          <cell r="D63">
            <v>4.548238447657002</v>
          </cell>
          <cell r="E63">
            <v>0</v>
          </cell>
          <cell r="F63">
            <v>4.548238447657002</v>
          </cell>
          <cell r="G63">
            <v>3.0900464114145025</v>
          </cell>
          <cell r="H63">
            <v>1.458192036242499</v>
          </cell>
          <cell r="I63">
            <v>369.6376966370973</v>
          </cell>
          <cell r="J63">
            <v>78.85666522931933</v>
          </cell>
        </row>
        <row r="64">
          <cell r="A64">
            <v>47</v>
          </cell>
          <cell r="B64">
            <v>1431</v>
          </cell>
          <cell r="C64">
            <v>369.6376966370973</v>
          </cell>
          <cell r="D64">
            <v>4.548238447657002</v>
          </cell>
          <cell r="E64">
            <v>0</v>
          </cell>
          <cell r="F64">
            <v>4.548238447657002</v>
          </cell>
          <cell r="G64">
            <v>3.102135345369059</v>
          </cell>
          <cell r="H64">
            <v>1.4461031022879425</v>
          </cell>
          <cell r="I64">
            <v>366.53556129172824</v>
          </cell>
          <cell r="J64">
            <v>80.30276833160727</v>
          </cell>
        </row>
        <row r="65">
          <cell r="A65">
            <v>48</v>
          </cell>
          <cell r="B65">
            <v>1462</v>
          </cell>
          <cell r="C65">
            <v>366.53556129172824</v>
          </cell>
          <cell r="D65">
            <v>4.548238447657002</v>
          </cell>
          <cell r="E65">
            <v>0</v>
          </cell>
          <cell r="F65">
            <v>4.548238447657002</v>
          </cell>
          <cell r="G65">
            <v>3.1142715738637943</v>
          </cell>
          <cell r="H65">
            <v>1.4339668737932076</v>
          </cell>
          <cell r="I65">
            <v>363.42128971786445</v>
          </cell>
          <cell r="J65">
            <v>81.73673520540048</v>
          </cell>
        </row>
        <row r="66">
          <cell r="A66">
            <v>49</v>
          </cell>
          <cell r="B66">
            <v>1493</v>
          </cell>
          <cell r="C66">
            <v>363.42128971786445</v>
          </cell>
          <cell r="D66">
            <v>4.548238447657002</v>
          </cell>
          <cell r="E66">
            <v>0</v>
          </cell>
          <cell r="F66">
            <v>4.548238447657002</v>
          </cell>
          <cell r="G66">
            <v>3.1264552819252396</v>
          </cell>
          <cell r="H66">
            <v>1.421783165731762</v>
          </cell>
          <cell r="I66">
            <v>360.2948344359392</v>
          </cell>
          <cell r="J66">
            <v>83.15851837113225</v>
          </cell>
        </row>
        <row r="67">
          <cell r="A67">
            <v>50</v>
          </cell>
          <cell r="B67">
            <v>1522</v>
          </cell>
          <cell r="C67">
            <v>360.2948344359392</v>
          </cell>
          <cell r="D67">
            <v>4.548238447657002</v>
          </cell>
          <cell r="E67">
            <v>0</v>
          </cell>
          <cell r="F67">
            <v>4.548238447657002</v>
          </cell>
          <cell r="G67">
            <v>3.1386866553037924</v>
          </cell>
          <cell r="H67">
            <v>1.4095517923532093</v>
          </cell>
          <cell r="I67">
            <v>357.1561477806354</v>
          </cell>
          <cell r="J67">
            <v>84.56807016348546</v>
          </cell>
        </row>
        <row r="68">
          <cell r="A68">
            <v>51</v>
          </cell>
          <cell r="B68">
            <v>1553</v>
          </cell>
          <cell r="C68">
            <v>357.1561477806354</v>
          </cell>
          <cell r="D68">
            <v>4.548238447657002</v>
          </cell>
          <cell r="E68">
            <v>0</v>
          </cell>
          <cell r="F68">
            <v>4.548238447657002</v>
          </cell>
          <cell r="G68">
            <v>3.1509658804765452</v>
          </cell>
          <cell r="H68">
            <v>1.3972725671804564</v>
          </cell>
          <cell r="I68">
            <v>354.0051819001589</v>
          </cell>
          <cell r="J68">
            <v>85.96534273066591</v>
          </cell>
        </row>
        <row r="69">
          <cell r="A69">
            <v>52</v>
          </cell>
          <cell r="B69">
            <v>1583</v>
          </cell>
          <cell r="C69">
            <v>354.0051819001589</v>
          </cell>
          <cell r="D69">
            <v>4.548238447657002</v>
          </cell>
          <cell r="E69">
            <v>0</v>
          </cell>
          <cell r="F69">
            <v>4.548238447657002</v>
          </cell>
          <cell r="G69">
            <v>3.1632931446501287</v>
          </cell>
          <cell r="H69">
            <v>1.3849453030068728</v>
          </cell>
          <cell r="I69">
            <v>350.84188875550876</v>
          </cell>
          <cell r="J69">
            <v>87.35028803367278</v>
          </cell>
        </row>
        <row r="70">
          <cell r="A70">
            <v>53</v>
          </cell>
          <cell r="B70">
            <v>1614</v>
          </cell>
          <cell r="C70">
            <v>350.84188875550876</v>
          </cell>
          <cell r="D70">
            <v>4.548238447657002</v>
          </cell>
          <cell r="E70">
            <v>0</v>
          </cell>
          <cell r="F70">
            <v>4.548238447657002</v>
          </cell>
          <cell r="G70">
            <v>3.175668635763569</v>
          </cell>
          <cell r="H70">
            <v>1.3725698118934329</v>
          </cell>
          <cell r="I70">
            <v>347.6662201197452</v>
          </cell>
          <cell r="J70">
            <v>88.72285784556621</v>
          </cell>
        </row>
        <row r="71">
          <cell r="A71">
            <v>54</v>
          </cell>
          <cell r="B71">
            <v>1644</v>
          </cell>
          <cell r="C71">
            <v>347.6662201197452</v>
          </cell>
          <cell r="D71">
            <v>4.548238447657002</v>
          </cell>
          <cell r="E71">
            <v>0</v>
          </cell>
          <cell r="F71">
            <v>4.548238447657002</v>
          </cell>
          <cell r="G71">
            <v>3.1880925424911473</v>
          </cell>
          <cell r="H71">
            <v>1.3601459051658547</v>
          </cell>
          <cell r="I71">
            <v>344.4781275772541</v>
          </cell>
          <cell r="J71">
            <v>90.08300375073206</v>
          </cell>
        </row>
        <row r="72">
          <cell r="A72">
            <v>55</v>
          </cell>
          <cell r="B72">
            <v>1675</v>
          </cell>
          <cell r="C72">
            <v>344.4781275772541</v>
          </cell>
          <cell r="D72">
            <v>4.548238447657002</v>
          </cell>
          <cell r="E72">
            <v>0</v>
          </cell>
          <cell r="F72">
            <v>4.548238447657002</v>
          </cell>
          <cell r="G72">
            <v>3.200565054245282</v>
          </cell>
          <cell r="H72">
            <v>1.3476733934117198</v>
          </cell>
          <cell r="I72">
            <v>341.27756252300884</v>
          </cell>
          <cell r="J72">
            <v>91.43067714414379</v>
          </cell>
        </row>
        <row r="73">
          <cell r="A73">
            <v>56</v>
          </cell>
          <cell r="B73">
            <v>1706</v>
          </cell>
          <cell r="C73">
            <v>341.27756252300884</v>
          </cell>
          <cell r="D73">
            <v>4.548238447657002</v>
          </cell>
          <cell r="E73">
            <v>0</v>
          </cell>
          <cell r="F73">
            <v>4.548238447657002</v>
          </cell>
          <cell r="G73">
            <v>3.213086361179413</v>
          </cell>
          <cell r="H73">
            <v>1.3351520864775885</v>
          </cell>
          <cell r="I73">
            <v>338.0644761618294</v>
          </cell>
          <cell r="J73">
            <v>92.76582923062138</v>
          </cell>
        </row>
        <row r="74">
          <cell r="A74">
            <v>57</v>
          </cell>
          <cell r="B74">
            <v>1736</v>
          </cell>
          <cell r="C74">
            <v>338.0644761618294</v>
          </cell>
          <cell r="D74">
            <v>4.548238447657002</v>
          </cell>
          <cell r="E74">
            <v>0</v>
          </cell>
          <cell r="F74">
            <v>4.548238447657002</v>
          </cell>
          <cell r="G74">
            <v>3.225656654190903</v>
          </cell>
          <cell r="H74">
            <v>1.3225817934660984</v>
          </cell>
          <cell r="I74">
            <v>334.8388195076385</v>
          </cell>
          <cell r="J74">
            <v>94.08841102408748</v>
          </cell>
        </row>
        <row r="75">
          <cell r="A75">
            <v>58</v>
          </cell>
          <cell r="B75">
            <v>1767</v>
          </cell>
          <cell r="C75">
            <v>334.8388195076385</v>
          </cell>
          <cell r="D75">
            <v>4.548238447657002</v>
          </cell>
          <cell r="E75">
            <v>0</v>
          </cell>
          <cell r="F75">
            <v>4.548238447657002</v>
          </cell>
          <cell r="G75">
            <v>3.2382761249239462</v>
          </cell>
          <cell r="H75">
            <v>1.3099623227330555</v>
          </cell>
          <cell r="I75">
            <v>331.60054338271453</v>
          </cell>
          <cell r="J75">
            <v>95.39837334682053</v>
          </cell>
        </row>
        <row r="76">
          <cell r="A76">
            <v>59</v>
          </cell>
          <cell r="B76">
            <v>1797</v>
          </cell>
          <cell r="C76">
            <v>331.60054338271453</v>
          </cell>
          <cell r="D76">
            <v>4.548238447657002</v>
          </cell>
          <cell r="E76">
            <v>0</v>
          </cell>
          <cell r="F76">
            <v>4.548238447657002</v>
          </cell>
          <cell r="G76">
            <v>3.2509449657724896</v>
          </cell>
          <cell r="H76">
            <v>1.297293481884512</v>
          </cell>
          <cell r="I76">
            <v>328.34959841694206</v>
          </cell>
          <cell r="J76">
            <v>96.69566682870504</v>
          </cell>
        </row>
        <row r="77">
          <cell r="A77">
            <v>60</v>
          </cell>
          <cell r="B77">
            <v>1828</v>
          </cell>
          <cell r="C77">
            <v>328.34959841694206</v>
          </cell>
          <cell r="D77">
            <v>4.548238447657002</v>
          </cell>
          <cell r="E77">
            <v>0</v>
          </cell>
          <cell r="F77">
            <v>4.548238447657002</v>
          </cell>
          <cell r="G77">
            <v>3.263663369883168</v>
          </cell>
          <cell r="H77">
            <v>1.2845750777738336</v>
          </cell>
          <cell r="I77">
            <v>325.0859350470589</v>
          </cell>
          <cell r="J77">
            <v>97.98024190647888</v>
          </cell>
        </row>
        <row r="78">
          <cell r="A78">
            <v>61</v>
          </cell>
          <cell r="B78">
            <v>1859</v>
          </cell>
          <cell r="C78">
            <v>325.0859350470589</v>
          </cell>
          <cell r="D78">
            <v>4.548238447657002</v>
          </cell>
          <cell r="E78">
            <v>0</v>
          </cell>
          <cell r="F78">
            <v>4.548238447657002</v>
          </cell>
          <cell r="G78">
            <v>3.2764315311582477</v>
          </cell>
          <cell r="H78">
            <v>1.2718069164987538</v>
          </cell>
          <cell r="I78">
            <v>321.80950351590064</v>
          </cell>
          <cell r="J78">
            <v>99.25204882297763</v>
          </cell>
        </row>
        <row r="79">
          <cell r="A79">
            <v>62</v>
          </cell>
          <cell r="B79">
            <v>1887</v>
          </cell>
          <cell r="C79">
            <v>321.80950351590064</v>
          </cell>
          <cell r="D79">
            <v>4.548238447657002</v>
          </cell>
          <cell r="E79">
            <v>0</v>
          </cell>
          <cell r="F79">
            <v>4.548238447657002</v>
          </cell>
          <cell r="G79">
            <v>3.289249644258584</v>
          </cell>
          <cell r="H79">
            <v>1.2589888033984178</v>
          </cell>
          <cell r="I79">
            <v>318.52025387164207</v>
          </cell>
          <cell r="J79">
            <v>100.51103762637605</v>
          </cell>
        </row>
        <row r="80">
          <cell r="A80">
            <v>63</v>
          </cell>
          <cell r="B80">
            <v>1918</v>
          </cell>
          <cell r="C80">
            <v>318.52025387164207</v>
          </cell>
          <cell r="D80">
            <v>4.548238447657002</v>
          </cell>
          <cell r="E80">
            <v>0</v>
          </cell>
          <cell r="F80">
            <v>4.548238447657002</v>
          </cell>
          <cell r="G80">
            <v>3.3021179046065856</v>
          </cell>
          <cell r="H80">
            <v>1.246120543050416</v>
          </cell>
          <cell r="I80">
            <v>315.2181359670355</v>
          </cell>
          <cell r="J80">
            <v>101.75715816942646</v>
          </cell>
        </row>
        <row r="81">
          <cell r="A81">
            <v>64</v>
          </cell>
          <cell r="B81">
            <v>1948</v>
          </cell>
          <cell r="C81">
            <v>315.2181359670355</v>
          </cell>
          <cell r="D81">
            <v>4.548238447657002</v>
          </cell>
          <cell r="E81">
            <v>0</v>
          </cell>
          <cell r="F81">
            <v>4.548238447657002</v>
          </cell>
          <cell r="G81">
            <v>3.315036508389198</v>
          </cell>
          <cell r="H81">
            <v>1.2332019392678037</v>
          </cell>
          <cell r="I81">
            <v>311.9030994586463</v>
          </cell>
          <cell r="J81">
            <v>102.99036010869426</v>
          </cell>
        </row>
        <row r="82">
          <cell r="A82">
            <v>65</v>
          </cell>
          <cell r="B82">
            <v>1979</v>
          </cell>
          <cell r="C82">
            <v>311.9030994586463</v>
          </cell>
          <cell r="D82">
            <v>4.548238447657002</v>
          </cell>
          <cell r="E82">
            <v>0</v>
          </cell>
          <cell r="F82">
            <v>4.548238447657002</v>
          </cell>
          <cell r="G82">
            <v>3.3280056525608916</v>
          </cell>
          <cell r="H82">
            <v>1.2202327950961098</v>
          </cell>
          <cell r="I82">
            <v>308.5750938060854</v>
          </cell>
          <cell r="J82">
            <v>104.21059290379037</v>
          </cell>
        </row>
        <row r="83">
          <cell r="A83">
            <v>66</v>
          </cell>
          <cell r="B83">
            <v>2009</v>
          </cell>
          <cell r="C83">
            <v>308.5750938060854</v>
          </cell>
          <cell r="D83">
            <v>4.548238447657002</v>
          </cell>
          <cell r="E83">
            <v>0</v>
          </cell>
          <cell r="F83">
            <v>4.548238447657002</v>
          </cell>
          <cell r="G83">
            <v>3.3410255348466675</v>
          </cell>
          <cell r="H83">
            <v>1.2072129128103344</v>
          </cell>
          <cell r="I83">
            <v>305.23406827123875</v>
          </cell>
          <cell r="J83">
            <v>105.4178058166007</v>
          </cell>
        </row>
        <row r="84">
          <cell r="A84">
            <v>67</v>
          </cell>
          <cell r="B84">
            <v>2040</v>
          </cell>
          <cell r="C84">
            <v>305.23406827123875</v>
          </cell>
          <cell r="D84">
            <v>4.548238447657002</v>
          </cell>
          <cell r="E84">
            <v>0</v>
          </cell>
          <cell r="F84">
            <v>4.548238447657002</v>
          </cell>
          <cell r="G84">
            <v>3.3540963537450663</v>
          </cell>
          <cell r="H84">
            <v>1.1941420939119352</v>
          </cell>
          <cell r="I84">
            <v>301.87997191749366</v>
          </cell>
          <cell r="J84">
            <v>106.61194791051264</v>
          </cell>
        </row>
        <row r="85">
          <cell r="A85">
            <v>68</v>
          </cell>
          <cell r="B85">
            <v>2071</v>
          </cell>
          <cell r="C85">
            <v>301.87997191749366</v>
          </cell>
          <cell r="D85">
            <v>4.548238447657002</v>
          </cell>
          <cell r="E85">
            <v>0</v>
          </cell>
          <cell r="F85">
            <v>4.548238447657002</v>
          </cell>
          <cell r="G85">
            <v>3.3672183085312026</v>
          </cell>
          <cell r="H85">
            <v>1.181020139125799</v>
          </cell>
          <cell r="I85">
            <v>298.51275360896244</v>
          </cell>
          <cell r="J85">
            <v>107.79296804963843</v>
          </cell>
        </row>
        <row r="86">
          <cell r="A86">
            <v>69</v>
          </cell>
          <cell r="B86">
            <v>2101</v>
          </cell>
          <cell r="C86">
            <v>298.51275360896244</v>
          </cell>
          <cell r="D86">
            <v>4.548238447657002</v>
          </cell>
          <cell r="E86">
            <v>0</v>
          </cell>
          <cell r="F86">
            <v>4.548238447657002</v>
          </cell>
          <cell r="G86">
            <v>3.380391599259795</v>
          </cell>
          <cell r="H86">
            <v>1.1678468483972066</v>
          </cell>
          <cell r="I86">
            <v>295.13236200970266</v>
          </cell>
          <cell r="J86">
            <v>108.96081489803564</v>
          </cell>
        </row>
        <row r="87">
          <cell r="A87">
            <v>70</v>
          </cell>
          <cell r="B87">
            <v>2132</v>
          </cell>
          <cell r="C87">
            <v>295.13236200970266</v>
          </cell>
          <cell r="D87">
            <v>4.548238447657002</v>
          </cell>
          <cell r="E87">
            <v>0</v>
          </cell>
          <cell r="F87">
            <v>4.548238447657002</v>
          </cell>
          <cell r="G87">
            <v>3.3936164267682214</v>
          </cell>
          <cell r="H87">
            <v>1.15462202088878</v>
          </cell>
          <cell r="I87">
            <v>291.7387455829344</v>
          </cell>
          <cell r="J87">
            <v>110.11543691892442</v>
          </cell>
        </row>
        <row r="88">
          <cell r="A88">
            <v>71</v>
          </cell>
          <cell r="B88">
            <v>2162</v>
          </cell>
          <cell r="C88">
            <v>291.7387455829344</v>
          </cell>
          <cell r="D88">
            <v>4.548238447657002</v>
          </cell>
          <cell r="E88">
            <v>0</v>
          </cell>
          <cell r="F88">
            <v>4.548238447657002</v>
          </cell>
          <cell r="G88">
            <v>3.4068929926795795</v>
          </cell>
          <cell r="H88">
            <v>1.1413454549774225</v>
          </cell>
          <cell r="I88">
            <v>288.33185259025487</v>
          </cell>
          <cell r="J88">
            <v>111.25678237390184</v>
          </cell>
        </row>
        <row r="89">
          <cell r="A89">
            <v>72</v>
          </cell>
          <cell r="B89">
            <v>2193</v>
          </cell>
          <cell r="C89">
            <v>288.33185259025487</v>
          </cell>
          <cell r="D89">
            <v>4.548238447657002</v>
          </cell>
          <cell r="E89">
            <v>0</v>
          </cell>
          <cell r="F89">
            <v>4.548238447657002</v>
          </cell>
          <cell r="G89">
            <v>3.4202214994057583</v>
          </cell>
          <cell r="H89">
            <v>1.1280169482512432</v>
          </cell>
          <cell r="I89">
            <v>284.9116310908491</v>
          </cell>
          <cell r="J89">
            <v>112.38479932215309</v>
          </cell>
        </row>
        <row r="90">
          <cell r="A90">
            <v>73</v>
          </cell>
          <cell r="B90">
            <v>2224</v>
          </cell>
          <cell r="C90">
            <v>284.9116310908491</v>
          </cell>
          <cell r="D90">
            <v>4.548238447657002</v>
          </cell>
          <cell r="E90">
            <v>0</v>
          </cell>
          <cell r="F90">
            <v>4.548238447657002</v>
          </cell>
          <cell r="G90">
            <v>3.43360215015053</v>
          </cell>
          <cell r="H90">
            <v>1.114636297506472</v>
          </cell>
          <cell r="I90">
            <v>281.47802894069855</v>
          </cell>
          <cell r="J90">
            <v>113.49943561965956</v>
          </cell>
        </row>
        <row r="91">
          <cell r="A91">
            <v>74</v>
          </cell>
          <cell r="B91">
            <v>2252</v>
          </cell>
          <cell r="C91">
            <v>281.47802894069855</v>
          </cell>
          <cell r="D91">
            <v>4.548238447657002</v>
          </cell>
          <cell r="E91">
            <v>0</v>
          </cell>
          <cell r="F91">
            <v>4.548238447657002</v>
          </cell>
          <cell r="G91">
            <v>3.447035148912639</v>
          </cell>
          <cell r="H91">
            <v>1.1012032987443623</v>
          </cell>
          <cell r="I91">
            <v>278.03099379178593</v>
          </cell>
          <cell r="J91">
            <v>114.60063891840393</v>
          </cell>
        </row>
        <row r="92">
          <cell r="A92">
            <v>75</v>
          </cell>
          <cell r="B92">
            <v>2283</v>
          </cell>
          <cell r="C92">
            <v>278.03099379178593</v>
          </cell>
          <cell r="D92">
            <v>4.548238447657002</v>
          </cell>
          <cell r="E92">
            <v>0</v>
          </cell>
          <cell r="F92">
            <v>4.548238447657002</v>
          </cell>
          <cell r="G92">
            <v>3.4605207004889227</v>
          </cell>
          <cell r="H92">
            <v>1.0877177471680792</v>
          </cell>
          <cell r="I92">
            <v>274.570473091297</v>
          </cell>
          <cell r="J92">
            <v>115.68835666557202</v>
          </cell>
        </row>
        <row r="93">
          <cell r="A93">
            <v>76</v>
          </cell>
          <cell r="B93">
            <v>2313</v>
          </cell>
          <cell r="C93">
            <v>274.570473091297</v>
          </cell>
          <cell r="D93">
            <v>4.548238447657002</v>
          </cell>
          <cell r="E93">
            <v>0</v>
          </cell>
          <cell r="F93">
            <v>4.548238447657002</v>
          </cell>
          <cell r="G93">
            <v>3.474059010477424</v>
          </cell>
          <cell r="H93">
            <v>1.0741794371795776</v>
          </cell>
          <cell r="I93">
            <v>271.09641408081956</v>
          </cell>
          <cell r="J93">
            <v>116.7625361027516</v>
          </cell>
        </row>
        <row r="94">
          <cell r="A94">
            <v>77</v>
          </cell>
          <cell r="B94">
            <v>2344</v>
          </cell>
          <cell r="C94">
            <v>271.09641408081956</v>
          </cell>
          <cell r="D94">
            <v>4.548238447657002</v>
          </cell>
          <cell r="E94">
            <v>0</v>
          </cell>
          <cell r="F94">
            <v>4.548238447657002</v>
          </cell>
          <cell r="G94">
            <v>3.4876502852805324</v>
          </cell>
          <cell r="H94">
            <v>1.0605881623764692</v>
          </cell>
          <cell r="I94">
            <v>267.608763795539</v>
          </cell>
          <cell r="J94">
            <v>117.82312426512807</v>
          </cell>
        </row>
        <row r="95">
          <cell r="A95">
            <v>78</v>
          </cell>
          <cell r="B95">
            <v>2374</v>
          </cell>
          <cell r="C95">
            <v>267.608763795539</v>
          </cell>
          <cell r="D95">
            <v>4.548238447657002</v>
          </cell>
          <cell r="E95">
            <v>0</v>
          </cell>
          <cell r="F95">
            <v>4.548238447657002</v>
          </cell>
          <cell r="G95">
            <v>3.5012947321081276</v>
          </cell>
          <cell r="H95">
            <v>1.046943715548874</v>
          </cell>
          <cell r="I95">
            <v>264.10746906343087</v>
          </cell>
          <cell r="J95">
            <v>118.87006798067695</v>
          </cell>
        </row>
        <row r="96">
          <cell r="A96">
            <v>79</v>
          </cell>
          <cell r="B96">
            <v>2405</v>
          </cell>
          <cell r="C96">
            <v>264.10746906343087</v>
          </cell>
          <cell r="D96">
            <v>4.548238447657002</v>
          </cell>
          <cell r="E96">
            <v>0</v>
          </cell>
          <cell r="F96">
            <v>4.548238447657002</v>
          </cell>
          <cell r="G96">
            <v>3.5149925589807394</v>
          </cell>
          <cell r="H96">
            <v>1.033245888676262</v>
          </cell>
          <cell r="I96">
            <v>260.59247650445013</v>
          </cell>
          <cell r="J96">
            <v>119.90331386935321</v>
          </cell>
        </row>
        <row r="97">
          <cell r="A97">
            <v>80</v>
          </cell>
          <cell r="B97">
            <v>2436</v>
          </cell>
          <cell r="C97">
            <v>260.59247650445013</v>
          </cell>
          <cell r="D97">
            <v>4.548238447657002</v>
          </cell>
          <cell r="E97">
            <v>0</v>
          </cell>
          <cell r="F97">
            <v>4.548238447657002</v>
          </cell>
          <cell r="G97">
            <v>3.52874397473272</v>
          </cell>
          <cell r="H97">
            <v>1.0194944729242819</v>
          </cell>
          <cell r="I97">
            <v>257.0637325297174</v>
          </cell>
          <cell r="J97">
            <v>120.92280834227749</v>
          </cell>
        </row>
        <row r="98">
          <cell r="A98">
            <v>81</v>
          </cell>
          <cell r="B98">
            <v>2466</v>
          </cell>
          <cell r="C98">
            <v>257.0637325297174</v>
          </cell>
          <cell r="D98">
            <v>4.548238447657002</v>
          </cell>
          <cell r="E98">
            <v>0</v>
          </cell>
          <cell r="F98">
            <v>4.548238447657002</v>
          </cell>
          <cell r="G98">
            <v>3.5425491890154257</v>
          </cell>
          <cell r="H98">
            <v>1.0056892586415762</v>
          </cell>
          <cell r="I98">
            <v>253.52118334070198</v>
          </cell>
          <cell r="J98">
            <v>121.92849760091907</v>
          </cell>
        </row>
        <row r="99">
          <cell r="A99">
            <v>82</v>
          </cell>
          <cell r="B99">
            <v>2497</v>
          </cell>
          <cell r="C99">
            <v>253.52118334070198</v>
          </cell>
          <cell r="D99">
            <v>4.548238447657002</v>
          </cell>
          <cell r="E99">
            <v>0</v>
          </cell>
          <cell r="F99">
            <v>4.548238447657002</v>
          </cell>
          <cell r="G99">
            <v>3.5564084123004154</v>
          </cell>
          <cell r="H99">
            <v>0.9918300353565864</v>
          </cell>
          <cell r="I99">
            <v>249.96477492840157</v>
          </cell>
          <cell r="J99">
            <v>122.92032763627566</v>
          </cell>
        </row>
        <row r="100">
          <cell r="A100">
            <v>83</v>
          </cell>
          <cell r="B100">
            <v>2527</v>
          </cell>
          <cell r="C100">
            <v>249.96477492840157</v>
          </cell>
          <cell r="D100">
            <v>4.548238447657002</v>
          </cell>
          <cell r="E100">
            <v>0</v>
          </cell>
          <cell r="F100">
            <v>4.548238447657002</v>
          </cell>
          <cell r="G100">
            <v>3.5703218558826584</v>
          </cell>
          <cell r="H100">
            <v>0.9779165917743433</v>
          </cell>
          <cell r="I100">
            <v>246.3944530725189</v>
          </cell>
          <cell r="J100">
            <v>123.89824422805</v>
          </cell>
        </row>
        <row r="101">
          <cell r="A101">
            <v>84</v>
          </cell>
          <cell r="B101">
            <v>2558</v>
          </cell>
          <cell r="C101">
            <v>246.3944530725189</v>
          </cell>
          <cell r="D101">
            <v>4.548238447657002</v>
          </cell>
          <cell r="E101">
            <v>0</v>
          </cell>
          <cell r="F101">
            <v>4.548238447657002</v>
          </cell>
          <cell r="G101">
            <v>3.5842897318837563</v>
          </cell>
          <cell r="H101">
            <v>0.9639487157732455</v>
          </cell>
          <cell r="I101">
            <v>242.81016334063514</v>
          </cell>
          <cell r="J101">
            <v>124.86219294382325</v>
          </cell>
        </row>
        <row r="102">
          <cell r="A102">
            <v>85</v>
          </cell>
          <cell r="B102">
            <v>2589</v>
          </cell>
          <cell r="C102">
            <v>242.81016334063514</v>
          </cell>
          <cell r="D102">
            <v>4.548238447657002</v>
          </cell>
          <cell r="E102">
            <v>0</v>
          </cell>
          <cell r="F102">
            <v>4.548238447657002</v>
          </cell>
          <cell r="G102">
            <v>3.5983122532551755</v>
          </cell>
          <cell r="H102">
            <v>0.9499261944018262</v>
          </cell>
          <cell r="I102">
            <v>239.21185108737996</v>
          </cell>
          <cell r="J102">
            <v>125.81211913822507</v>
          </cell>
        </row>
        <row r="103">
          <cell r="A103">
            <v>86</v>
          </cell>
          <cell r="B103">
            <v>2617</v>
          </cell>
          <cell r="C103">
            <v>239.21185108737996</v>
          </cell>
          <cell r="D103">
            <v>4.548238447657002</v>
          </cell>
          <cell r="E103">
            <v>0</v>
          </cell>
          <cell r="F103">
            <v>4.548238447657002</v>
          </cell>
          <cell r="G103">
            <v>3.612389633781496</v>
          </cell>
          <cell r="H103">
            <v>0.9358488138755057</v>
          </cell>
          <cell r="I103">
            <v>235.59946145359845</v>
          </cell>
          <cell r="J103">
            <v>126.74796795210058</v>
          </cell>
        </row>
        <row r="104">
          <cell r="A104">
            <v>87</v>
          </cell>
          <cell r="B104">
            <v>2648</v>
          </cell>
          <cell r="C104">
            <v>235.59946145359845</v>
          </cell>
          <cell r="D104">
            <v>4.548238447657002</v>
          </cell>
          <cell r="E104">
            <v>0</v>
          </cell>
          <cell r="F104">
            <v>4.548238447657002</v>
          </cell>
          <cell r="G104">
            <v>3.626522088083669</v>
          </cell>
          <cell r="H104">
            <v>0.9217163595733328</v>
          </cell>
          <cell r="I104">
            <v>231.97293936551478</v>
          </cell>
          <cell r="J104">
            <v>127.66968431167392</v>
          </cell>
        </row>
        <row r="105">
          <cell r="A105">
            <v>88</v>
          </cell>
          <cell r="B105">
            <v>2678</v>
          </cell>
          <cell r="C105">
            <v>231.97293936551478</v>
          </cell>
          <cell r="D105">
            <v>4.548238447657002</v>
          </cell>
          <cell r="E105">
            <v>0</v>
          </cell>
          <cell r="F105">
            <v>4.548238447657002</v>
          </cell>
          <cell r="G105">
            <v>3.6407098316222894</v>
          </cell>
          <cell r="H105">
            <v>0.9075286160347122</v>
          </cell>
          <cell r="I105">
            <v>228.33222953389247</v>
          </cell>
          <cell r="J105">
            <v>128.57721292770864</v>
          </cell>
        </row>
        <row r="106">
          <cell r="A106">
            <v>89</v>
          </cell>
          <cell r="B106">
            <v>2709</v>
          </cell>
          <cell r="C106">
            <v>228.33222953389247</v>
          </cell>
          <cell r="D106">
            <v>4.548238447657002</v>
          </cell>
          <cell r="E106">
            <v>0</v>
          </cell>
          <cell r="F106">
            <v>4.548238447657002</v>
          </cell>
          <cell r="G106">
            <v>3.6549530807008814</v>
          </cell>
          <cell r="H106">
            <v>0.8932853669561202</v>
          </cell>
          <cell r="I106">
            <v>224.67727645319158</v>
          </cell>
          <cell r="J106">
            <v>129.47049829466476</v>
          </cell>
        </row>
        <row r="107">
          <cell r="A107">
            <v>90</v>
          </cell>
          <cell r="B107">
            <v>2739</v>
          </cell>
          <cell r="C107">
            <v>224.67727645319158</v>
          </cell>
          <cell r="D107">
            <v>4.548238447657002</v>
          </cell>
          <cell r="E107">
            <v>0</v>
          </cell>
          <cell r="F107">
            <v>4.548238447657002</v>
          </cell>
          <cell r="G107">
            <v>3.6692520524691954</v>
          </cell>
          <cell r="H107">
            <v>0.8789863951878063</v>
          </cell>
          <cell r="I107">
            <v>221.00802440072238</v>
          </cell>
          <cell r="J107">
            <v>130.34948468985257</v>
          </cell>
        </row>
        <row r="108">
          <cell r="A108">
            <v>91</v>
          </cell>
          <cell r="B108">
            <v>2770</v>
          </cell>
          <cell r="C108">
            <v>221.00802440072238</v>
          </cell>
          <cell r="D108">
            <v>4.548238447657002</v>
          </cell>
          <cell r="E108">
            <v>0</v>
          </cell>
          <cell r="F108">
            <v>4.548238447657002</v>
          </cell>
          <cell r="G108">
            <v>3.6836069649265184</v>
          </cell>
          <cell r="H108">
            <v>0.8646314827304832</v>
          </cell>
          <cell r="I108">
            <v>217.32441743579585</v>
          </cell>
          <cell r="J108">
            <v>131.21411617258306</v>
          </cell>
        </row>
        <row r="109">
          <cell r="A109">
            <v>92</v>
          </cell>
          <cell r="B109">
            <v>2801</v>
          </cell>
          <cell r="C109">
            <v>217.32441743579585</v>
          </cell>
          <cell r="D109">
            <v>4.548238447657002</v>
          </cell>
          <cell r="E109">
            <v>0</v>
          </cell>
          <cell r="F109">
            <v>4.548238447657002</v>
          </cell>
          <cell r="G109">
            <v>3.6980180369249993</v>
          </cell>
          <cell r="H109">
            <v>0.8502204107320025</v>
          </cell>
          <cell r="I109">
            <v>213.62639939887086</v>
          </cell>
          <cell r="J109">
            <v>132.06433658331505</v>
          </cell>
        </row>
        <row r="110">
          <cell r="A110">
            <v>93</v>
          </cell>
          <cell r="B110">
            <v>2831</v>
          </cell>
          <cell r="C110">
            <v>213.62639939887086</v>
          </cell>
          <cell r="D110">
            <v>4.548238447657002</v>
          </cell>
          <cell r="E110">
            <v>0</v>
          </cell>
          <cell r="F110">
            <v>4.548238447657002</v>
          </cell>
          <cell r="G110">
            <v>3.7124854881729825</v>
          </cell>
          <cell r="H110">
            <v>0.8357529594840193</v>
          </cell>
          <cell r="I110">
            <v>209.9139139106979</v>
          </cell>
          <cell r="J110">
            <v>132.90008954279907</v>
          </cell>
        </row>
        <row r="111">
          <cell r="A111">
            <v>94</v>
          </cell>
          <cell r="B111">
            <v>2862</v>
          </cell>
          <cell r="C111">
            <v>209.9139139106979</v>
          </cell>
          <cell r="D111">
            <v>4.548238447657002</v>
          </cell>
          <cell r="E111">
            <v>0</v>
          </cell>
          <cell r="F111">
            <v>4.548238447657002</v>
          </cell>
          <cell r="G111">
            <v>3.7270095392383604</v>
          </cell>
          <cell r="H111">
            <v>0.8212289084186414</v>
          </cell>
          <cell r="I111">
            <v>206.18690437145952</v>
          </cell>
          <cell r="J111">
            <v>133.7213184512177</v>
          </cell>
        </row>
        <row r="112">
          <cell r="A112">
            <v>95</v>
          </cell>
          <cell r="B112">
            <v>2892</v>
          </cell>
          <cell r="C112">
            <v>206.18690437145952</v>
          </cell>
          <cell r="D112">
            <v>4.548238447657002</v>
          </cell>
          <cell r="E112">
            <v>0</v>
          </cell>
          <cell r="F112">
            <v>4.548238447657002</v>
          </cell>
          <cell r="G112">
            <v>3.741590411551935</v>
          </cell>
          <cell r="H112">
            <v>0.8066480361050666</v>
          </cell>
          <cell r="I112">
            <v>202.4453139599076</v>
          </cell>
          <cell r="J112">
            <v>134.52796648732277</v>
          </cell>
        </row>
        <row r="113">
          <cell r="A113">
            <v>96</v>
          </cell>
          <cell r="B113">
            <v>2923</v>
          </cell>
          <cell r="C113">
            <v>202.4453139599076</v>
          </cell>
          <cell r="D113">
            <v>4.548238447657002</v>
          </cell>
          <cell r="E113">
            <v>0</v>
          </cell>
          <cell r="F113">
            <v>4.548238447657002</v>
          </cell>
          <cell r="G113">
            <v>3.7562283274107933</v>
          </cell>
          <cell r="H113">
            <v>0.7920101202462083</v>
          </cell>
          <cell r="I113">
            <v>198.6890856324968</v>
          </cell>
          <cell r="J113">
            <v>135.31997660756898</v>
          </cell>
        </row>
        <row r="114">
          <cell r="A114">
            <v>97</v>
          </cell>
          <cell r="B114">
            <v>2954</v>
          </cell>
          <cell r="C114">
            <v>198.6890856324968</v>
          </cell>
          <cell r="D114">
            <v>4.548238447657002</v>
          </cell>
          <cell r="E114">
            <v>0</v>
          </cell>
          <cell r="F114">
            <v>4.548238447657002</v>
          </cell>
          <cell r="G114">
            <v>3.7709235099816976</v>
          </cell>
          <cell r="H114">
            <v>0.7773149376753042</v>
          </cell>
          <cell r="I114">
            <v>194.91816212251513</v>
          </cell>
          <cell r="J114">
            <v>136.09729154524427</v>
          </cell>
        </row>
        <row r="115">
          <cell r="A115">
            <v>98</v>
          </cell>
          <cell r="B115">
            <v>2983</v>
          </cell>
          <cell r="C115">
            <v>194.91816212251513</v>
          </cell>
          <cell r="D115">
            <v>4.548238447657002</v>
          </cell>
          <cell r="E115">
            <v>0</v>
          </cell>
          <cell r="F115">
            <v>4.548238447657002</v>
          </cell>
          <cell r="G115">
            <v>3.785676183304486</v>
          </cell>
          <cell r="H115">
            <v>0.7625622643525158</v>
          </cell>
          <cell r="I115">
            <v>191.13248593921065</v>
          </cell>
          <cell r="J115">
            <v>136.85985380959679</v>
          </cell>
        </row>
        <row r="116">
          <cell r="A116">
            <v>99</v>
          </cell>
          <cell r="B116">
            <v>3014</v>
          </cell>
          <cell r="C116">
            <v>191.13248593921065</v>
          </cell>
          <cell r="D116">
            <v>4.548238447657002</v>
          </cell>
          <cell r="E116">
            <v>0</v>
          </cell>
          <cell r="F116">
            <v>4.548238447657002</v>
          </cell>
          <cell r="G116">
            <v>3.80048657229549</v>
          </cell>
          <cell r="H116">
            <v>0.7477518753615118</v>
          </cell>
          <cell r="I116">
            <v>187.33199936691517</v>
          </cell>
          <cell r="J116">
            <v>137.6076056849583</v>
          </cell>
        </row>
        <row r="117">
          <cell r="A117">
            <v>100</v>
          </cell>
          <cell r="B117">
            <v>3044</v>
          </cell>
          <cell r="C117">
            <v>187.33199936691517</v>
          </cell>
          <cell r="D117">
            <v>4.548238447657002</v>
          </cell>
          <cell r="E117">
            <v>0</v>
          </cell>
          <cell r="F117">
            <v>4.548238447657002</v>
          </cell>
          <cell r="G117">
            <v>3.8153549027509626</v>
          </cell>
          <cell r="H117">
            <v>0.732883544906039</v>
          </cell>
          <cell r="I117">
            <v>183.51664446416422</v>
          </cell>
          <cell r="J117">
            <v>138.34048922986432</v>
          </cell>
        </row>
        <row r="118">
          <cell r="A118">
            <v>101</v>
          </cell>
          <cell r="B118">
            <v>3075</v>
          </cell>
          <cell r="C118">
            <v>183.51664446416422</v>
          </cell>
          <cell r="D118">
            <v>4.548238447657002</v>
          </cell>
          <cell r="E118">
            <v>0</v>
          </cell>
          <cell r="F118">
            <v>4.548238447657002</v>
          </cell>
          <cell r="G118">
            <v>3.830281401350521</v>
          </cell>
          <cell r="H118">
            <v>0.7179570463064805</v>
          </cell>
          <cell r="I118">
            <v>179.68636306281368</v>
          </cell>
          <cell r="J118">
            <v>139.0584462761708</v>
          </cell>
        </row>
        <row r="119">
          <cell r="A119">
            <v>102</v>
          </cell>
          <cell r="B119">
            <v>3105</v>
          </cell>
          <cell r="C119">
            <v>179.68636306281368</v>
          </cell>
          <cell r="D119">
            <v>4.548238447657002</v>
          </cell>
          <cell r="E119">
            <v>0</v>
          </cell>
          <cell r="F119">
            <v>4.548238447657002</v>
          </cell>
          <cell r="G119">
            <v>3.8452662956606027</v>
          </cell>
          <cell r="H119">
            <v>0.7029721519963991</v>
          </cell>
          <cell r="I119">
            <v>175.8410967671531</v>
          </cell>
          <cell r="J119">
            <v>139.7614184281672</v>
          </cell>
        </row>
        <row r="120">
          <cell r="A120">
            <v>103</v>
          </cell>
          <cell r="B120">
            <v>3136</v>
          </cell>
          <cell r="C120">
            <v>175.8410967671531</v>
          </cell>
          <cell r="D120">
            <v>4.548238447657002</v>
          </cell>
          <cell r="E120">
            <v>0</v>
          </cell>
          <cell r="F120">
            <v>4.548238447657002</v>
          </cell>
          <cell r="G120">
            <v>3.860309814137933</v>
          </cell>
          <cell r="H120">
            <v>0.6879286335190686</v>
          </cell>
          <cell r="I120">
            <v>171.98078695301515</v>
          </cell>
          <cell r="J120">
            <v>140.44934706168627</v>
          </cell>
        </row>
        <row r="121">
          <cell r="A121">
            <v>104</v>
          </cell>
          <cell r="B121">
            <v>3167</v>
          </cell>
          <cell r="C121">
            <v>171.98078695301515</v>
          </cell>
          <cell r="D121">
            <v>4.548238447657002</v>
          </cell>
          <cell r="E121">
            <v>0</v>
          </cell>
          <cell r="F121">
            <v>4.548238447657002</v>
          </cell>
          <cell r="G121">
            <v>3.8754121861330115</v>
          </cell>
          <cell r="H121">
            <v>0.67282626152399</v>
          </cell>
          <cell r="I121">
            <v>168.10537476688214</v>
          </cell>
          <cell r="J121">
            <v>141.12217332321026</v>
          </cell>
        </row>
        <row r="122">
          <cell r="A122">
            <v>105</v>
          </cell>
          <cell r="B122">
            <v>3197</v>
          </cell>
          <cell r="C122">
            <v>168.10537476688214</v>
          </cell>
          <cell r="D122">
            <v>4.548238447657002</v>
          </cell>
          <cell r="E122">
            <v>0</v>
          </cell>
          <cell r="F122">
            <v>4.548238447657002</v>
          </cell>
          <cell r="G122">
            <v>3.890573641893606</v>
          </cell>
          <cell r="H122">
            <v>0.6576648057633955</v>
          </cell>
          <cell r="I122">
            <v>164.21480112498853</v>
          </cell>
          <cell r="J122">
            <v>141.77983812897367</v>
          </cell>
        </row>
        <row r="123">
          <cell r="A123">
            <v>106</v>
          </cell>
          <cell r="B123">
            <v>3228</v>
          </cell>
          <cell r="C123">
            <v>164.21480112498853</v>
          </cell>
          <cell r="D123">
            <v>4.548238447657002</v>
          </cell>
          <cell r="E123">
            <v>0</v>
          </cell>
          <cell r="F123">
            <v>4.548238447657002</v>
          </cell>
          <cell r="G123">
            <v>3.905794412568264</v>
          </cell>
          <cell r="H123">
            <v>0.6424440350887374</v>
          </cell>
          <cell r="I123">
            <v>160.30900671242026</v>
          </cell>
          <cell r="J123">
            <v>142.4222821640624</v>
          </cell>
        </row>
        <row r="124">
          <cell r="A124">
            <v>107</v>
          </cell>
          <cell r="B124">
            <v>3258</v>
          </cell>
          <cell r="C124">
            <v>160.30900671242026</v>
          </cell>
          <cell r="D124">
            <v>4.548238447657002</v>
          </cell>
          <cell r="E124">
            <v>0</v>
          </cell>
          <cell r="F124">
            <v>4.548238447657002</v>
          </cell>
          <cell r="G124">
            <v>3.921074730209836</v>
          </cell>
          <cell r="H124">
            <v>0.6271637174471655</v>
          </cell>
          <cell r="I124">
            <v>156.38793198221043</v>
          </cell>
          <cell r="J124">
            <v>143.04944588150957</v>
          </cell>
        </row>
        <row r="125">
          <cell r="A125">
            <v>108</v>
          </cell>
          <cell r="B125">
            <v>3289</v>
          </cell>
          <cell r="C125">
            <v>156.38793198221043</v>
          </cell>
          <cell r="D125">
            <v>4.548238447657002</v>
          </cell>
          <cell r="E125">
            <v>0</v>
          </cell>
          <cell r="F125">
            <v>4.548238447657002</v>
          </cell>
          <cell r="G125">
            <v>3.9364148277790143</v>
          </cell>
          <cell r="H125">
            <v>0.6118236198779875</v>
          </cell>
          <cell r="I125">
            <v>152.45151715443143</v>
          </cell>
          <cell r="J125">
            <v>143.66126950138755</v>
          </cell>
        </row>
        <row r="126">
          <cell r="A126">
            <v>109</v>
          </cell>
          <cell r="B126">
            <v>3320</v>
          </cell>
          <cell r="C126">
            <v>152.45151715443143</v>
          </cell>
          <cell r="D126">
            <v>4.548238447657002</v>
          </cell>
          <cell r="E126">
            <v>0</v>
          </cell>
          <cell r="F126">
            <v>4.548238447657002</v>
          </cell>
          <cell r="G126">
            <v>3.951814939147883</v>
          </cell>
          <cell r="H126">
            <v>0.5964235085091185</v>
          </cell>
          <cell r="I126">
            <v>148.49970221528355</v>
          </cell>
          <cell r="J126">
            <v>144.25769300989666</v>
          </cell>
        </row>
        <row r="127">
          <cell r="A127">
            <v>110</v>
          </cell>
          <cell r="B127">
            <v>3348</v>
          </cell>
          <cell r="C127">
            <v>148.49970221528355</v>
          </cell>
          <cell r="D127">
            <v>4.548238447657002</v>
          </cell>
          <cell r="E127">
            <v>0</v>
          </cell>
          <cell r="F127">
            <v>4.548238447657002</v>
          </cell>
          <cell r="G127">
            <v>3.9672752991034863</v>
          </cell>
          <cell r="H127">
            <v>0.5809631485535153</v>
          </cell>
          <cell r="I127">
            <v>144.53242691618007</v>
          </cell>
          <cell r="J127">
            <v>144.83865615845016</v>
          </cell>
        </row>
        <row r="128">
          <cell r="A128">
            <v>111</v>
          </cell>
          <cell r="B128">
            <v>3379</v>
          </cell>
          <cell r="C128">
            <v>144.53242691618007</v>
          </cell>
          <cell r="D128">
            <v>4.548238447657002</v>
          </cell>
          <cell r="E128">
            <v>0</v>
          </cell>
          <cell r="F128">
            <v>4.548238447657002</v>
          </cell>
          <cell r="G128">
            <v>3.982796143351405</v>
          </cell>
          <cell r="H128">
            <v>0.5654423043055965</v>
          </cell>
          <cell r="I128">
            <v>140.54963077282866</v>
          </cell>
          <cell r="J128">
            <v>145.40409846275577</v>
          </cell>
        </row>
        <row r="129">
          <cell r="A129">
            <v>112</v>
          </cell>
          <cell r="B129">
            <v>3409</v>
          </cell>
          <cell r="C129">
            <v>140.54963077282866</v>
          </cell>
          <cell r="D129">
            <v>4.548238447657002</v>
          </cell>
          <cell r="E129">
            <v>0</v>
          </cell>
          <cell r="F129">
            <v>4.548238447657002</v>
          </cell>
          <cell r="G129">
            <v>3.9983777085193526</v>
          </cell>
          <cell r="H129">
            <v>0.549860739137649</v>
          </cell>
          <cell r="I129">
            <v>136.55125306430932</v>
          </cell>
          <cell r="J129">
            <v>145.9539592018934</v>
          </cell>
        </row>
        <row r="130">
          <cell r="A130">
            <v>113</v>
          </cell>
          <cell r="B130">
            <v>3440</v>
          </cell>
          <cell r="C130">
            <v>136.55125306430932</v>
          </cell>
          <cell r="D130">
            <v>4.548238447657002</v>
          </cell>
          <cell r="E130">
            <v>0</v>
          </cell>
          <cell r="F130">
            <v>4.548238447657002</v>
          </cell>
          <cell r="G130">
            <v>4.014020232160781</v>
          </cell>
          <cell r="H130">
            <v>0.5342182154962211</v>
          </cell>
          <cell r="I130">
            <v>132.53723283214853</v>
          </cell>
          <cell r="J130">
            <v>146.48817741738964</v>
          </cell>
        </row>
        <row r="131">
          <cell r="A131">
            <v>114</v>
          </cell>
          <cell r="B131">
            <v>3470</v>
          </cell>
          <cell r="C131">
            <v>132.53723283214853</v>
          </cell>
          <cell r="D131">
            <v>4.548238447657002</v>
          </cell>
          <cell r="E131">
            <v>0</v>
          </cell>
          <cell r="F131">
            <v>4.548238447657002</v>
          </cell>
          <cell r="G131">
            <v>4.029723952758502</v>
          </cell>
          <cell r="H131">
            <v>0.5185144948984997</v>
          </cell>
          <cell r="I131">
            <v>128.50750887939003</v>
          </cell>
          <cell r="J131">
            <v>147.00669191228815</v>
          </cell>
        </row>
        <row r="132">
          <cell r="A132">
            <v>115</v>
          </cell>
          <cell r="B132">
            <v>3501</v>
          </cell>
          <cell r="C132">
            <v>128.50750887939003</v>
          </cell>
          <cell r="D132">
            <v>4.548238447657002</v>
          </cell>
          <cell r="E132">
            <v>0</v>
          </cell>
          <cell r="F132">
            <v>4.548238447657002</v>
          </cell>
          <cell r="G132">
            <v>4.045489109728326</v>
          </cell>
          <cell r="H132">
            <v>0.5027493379286755</v>
          </cell>
          <cell r="I132">
            <v>124.46201976966171</v>
          </cell>
          <cell r="J132">
            <v>147.5094412502168</v>
          </cell>
        </row>
        <row r="133">
          <cell r="A133">
            <v>116</v>
          </cell>
          <cell r="B133">
            <v>3532</v>
          </cell>
          <cell r="C133">
            <v>124.46201976966171</v>
          </cell>
          <cell r="D133">
            <v>4.548238447657002</v>
          </cell>
          <cell r="E133">
            <v>0</v>
          </cell>
          <cell r="F133">
            <v>4.548238447657002</v>
          </cell>
          <cell r="G133">
            <v>4.061315943422709</v>
          </cell>
          <cell r="H133">
            <v>0.48692250423429223</v>
          </cell>
          <cell r="I133">
            <v>120.400703826239</v>
          </cell>
          <cell r="J133">
            <v>147.9963637544511</v>
          </cell>
        </row>
        <row r="134">
          <cell r="A134">
            <v>117</v>
          </cell>
          <cell r="B134">
            <v>3562</v>
          </cell>
          <cell r="C134">
            <v>120.400703826239</v>
          </cell>
          <cell r="D134">
            <v>4.548238447657002</v>
          </cell>
          <cell r="E134">
            <v>0</v>
          </cell>
          <cell r="F134">
            <v>4.548238447657002</v>
          </cell>
          <cell r="G134">
            <v>4.077204695134419</v>
          </cell>
          <cell r="H134">
            <v>0.47103375252258267</v>
          </cell>
          <cell r="I134">
            <v>116.32349913110457</v>
          </cell>
          <cell r="J134">
            <v>148.46739750697367</v>
          </cell>
        </row>
        <row r="135">
          <cell r="A135">
            <v>118</v>
          </cell>
          <cell r="B135">
            <v>3593</v>
          </cell>
          <cell r="C135">
            <v>116.32349913110457</v>
          </cell>
          <cell r="D135">
            <v>4.548238447657002</v>
          </cell>
          <cell r="E135">
            <v>0</v>
          </cell>
          <cell r="F135">
            <v>4.548238447657002</v>
          </cell>
          <cell r="G135">
            <v>4.093155607100212</v>
          </cell>
          <cell r="H135">
            <v>0.45508284055678955</v>
          </cell>
          <cell r="I135">
            <v>112.23034352400435</v>
          </cell>
          <cell r="J135">
            <v>148.92248034753047</v>
          </cell>
        </row>
        <row r="136">
          <cell r="A136">
            <v>119</v>
          </cell>
          <cell r="B136">
            <v>3623</v>
          </cell>
          <cell r="C136">
            <v>112.23034352400435</v>
          </cell>
          <cell r="D136">
            <v>4.548238447657002</v>
          </cell>
          <cell r="E136">
            <v>0</v>
          </cell>
          <cell r="F136">
            <v>4.548238447657002</v>
          </cell>
          <cell r="G136">
            <v>4.109168922504528</v>
          </cell>
          <cell r="H136">
            <v>0.43906952515247305</v>
          </cell>
          <cell r="I136">
            <v>108.12117460149983</v>
          </cell>
          <cell r="J136">
            <v>149.36154987268293</v>
          </cell>
        </row>
        <row r="137">
          <cell r="A137">
            <v>120</v>
          </cell>
          <cell r="B137">
            <v>3654</v>
          </cell>
          <cell r="C137">
            <v>108.12117460149983</v>
          </cell>
          <cell r="D137">
            <v>4.548238447657002</v>
          </cell>
          <cell r="E137">
            <v>0</v>
          </cell>
          <cell r="F137">
            <v>4.548238447657002</v>
          </cell>
          <cell r="G137">
            <v>4.125244885483199</v>
          </cell>
          <cell r="H137">
            <v>0.42299356217380263</v>
          </cell>
          <cell r="I137">
            <v>103.99592971601663</v>
          </cell>
          <cell r="J137">
            <v>149.78454343485674</v>
          </cell>
        </row>
        <row r="138">
          <cell r="A138">
            <v>121</v>
          </cell>
          <cell r="B138">
            <v>3685</v>
          </cell>
          <cell r="C138">
            <v>103.99592971601663</v>
          </cell>
          <cell r="D138">
            <v>4.548238447657002</v>
          </cell>
          <cell r="E138">
            <v>0</v>
          </cell>
          <cell r="F138">
            <v>4.548238447657002</v>
          </cell>
          <cell r="G138">
            <v>4.141383741127166</v>
          </cell>
          <cell r="H138">
            <v>0.4068547065298352</v>
          </cell>
          <cell r="I138">
            <v>99.85454597488946</v>
          </cell>
          <cell r="J138">
            <v>150.19139814138657</v>
          </cell>
        </row>
        <row r="139">
          <cell r="A139">
            <v>122</v>
          </cell>
          <cell r="B139">
            <v>3713</v>
          </cell>
          <cell r="C139">
            <v>99.85454597488946</v>
          </cell>
          <cell r="D139">
            <v>4.548238447657002</v>
          </cell>
          <cell r="E139">
            <v>0</v>
          </cell>
          <cell r="F139">
            <v>4.548238447657002</v>
          </cell>
          <cell r="G139">
            <v>4.157585735486223</v>
          </cell>
          <cell r="H139">
            <v>0.39065271217077885</v>
          </cell>
          <cell r="I139">
            <v>95.69696023940324</v>
          </cell>
          <cell r="J139">
            <v>150.58205085355735</v>
          </cell>
        </row>
        <row r="140">
          <cell r="A140">
            <v>123</v>
          </cell>
          <cell r="B140">
            <v>3744</v>
          </cell>
          <cell r="C140">
            <v>95.69696023940324</v>
          </cell>
          <cell r="D140">
            <v>4.548238447657002</v>
          </cell>
          <cell r="E140">
            <v>0</v>
          </cell>
          <cell r="F140">
            <v>4.548238447657002</v>
          </cell>
          <cell r="G140">
            <v>4.17385111557276</v>
          </cell>
          <cell r="H140">
            <v>0.3743873320842411</v>
          </cell>
          <cell r="I140">
            <v>91.52310912383048</v>
          </cell>
          <cell r="J140">
            <v>150.9564381856416</v>
          </cell>
        </row>
        <row r="141">
          <cell r="A141">
            <v>124</v>
          </cell>
          <cell r="B141">
            <v>3774</v>
          </cell>
          <cell r="C141">
            <v>91.52310912383048</v>
          </cell>
          <cell r="D141">
            <v>4.548238447657002</v>
          </cell>
          <cell r="E141">
            <v>0</v>
          </cell>
          <cell r="F141">
            <v>4.548238447657002</v>
          </cell>
          <cell r="G141">
            <v>4.1901801293655385</v>
          </cell>
          <cell r="H141">
            <v>0.35805831829146334</v>
          </cell>
          <cell r="I141">
            <v>87.33292899446494</v>
          </cell>
          <cell r="J141">
            <v>151.31449650393304</v>
          </cell>
        </row>
        <row r="142">
          <cell r="A142">
            <v>125</v>
          </cell>
          <cell r="B142">
            <v>3805</v>
          </cell>
          <cell r="C142">
            <v>87.33292899446494</v>
          </cell>
          <cell r="D142">
            <v>4.548238447657002</v>
          </cell>
          <cell r="E142">
            <v>0</v>
          </cell>
          <cell r="F142">
            <v>4.548238447657002</v>
          </cell>
          <cell r="G142">
            <v>4.206573025813461</v>
          </cell>
          <cell r="H142">
            <v>0.34166542184354015</v>
          </cell>
          <cell r="I142">
            <v>83.12635596865148</v>
          </cell>
          <cell r="J142">
            <v>151.6561619257766</v>
          </cell>
        </row>
        <row r="143">
          <cell r="A143">
            <v>126</v>
          </cell>
          <cell r="B143">
            <v>3835</v>
          </cell>
          <cell r="C143">
            <v>83.12635596865148</v>
          </cell>
          <cell r="D143">
            <v>4.548238447657002</v>
          </cell>
          <cell r="E143">
            <v>0</v>
          </cell>
          <cell r="F143">
            <v>4.548238447657002</v>
          </cell>
          <cell r="G143">
            <v>4.223030054839378</v>
          </cell>
          <cell r="H143">
            <v>0.32520839281762365</v>
          </cell>
          <cell r="I143">
            <v>78.9033259138121</v>
          </cell>
          <cell r="J143">
            <v>151.9813703185942</v>
          </cell>
        </row>
        <row r="144">
          <cell r="A144">
            <v>127</v>
          </cell>
          <cell r="B144">
            <v>3866</v>
          </cell>
          <cell r="C144">
            <v>78.9033259138121</v>
          </cell>
          <cell r="D144">
            <v>4.548238447657002</v>
          </cell>
          <cell r="E144">
            <v>0</v>
          </cell>
          <cell r="F144">
            <v>4.548238447657002</v>
          </cell>
          <cell r="G144">
            <v>4.2395514673438885</v>
          </cell>
          <cell r="H144">
            <v>0.30868698031311353</v>
          </cell>
          <cell r="I144">
            <v>74.66377444646821</v>
          </cell>
          <cell r="J144">
            <v>152.29005729890733</v>
          </cell>
        </row>
        <row r="145">
          <cell r="A145">
            <v>128</v>
          </cell>
          <cell r="B145">
            <v>3897</v>
          </cell>
          <cell r="C145">
            <v>74.66377444646821</v>
          </cell>
          <cell r="D145">
            <v>4.548238447657002</v>
          </cell>
          <cell r="E145">
            <v>0</v>
          </cell>
          <cell r="F145">
            <v>4.548238447657002</v>
          </cell>
          <cell r="G145">
            <v>4.25613751520917</v>
          </cell>
          <cell r="H145">
            <v>0.29210093244783175</v>
          </cell>
          <cell r="I145">
            <v>70.40763693125903</v>
          </cell>
          <cell r="J145">
            <v>152.58215823135515</v>
          </cell>
        </row>
        <row r="146">
          <cell r="A146">
            <v>129</v>
          </cell>
          <cell r="B146">
            <v>3927</v>
          </cell>
          <cell r="C146">
            <v>70.40763693125903</v>
          </cell>
          <cell r="D146">
            <v>4.548238447657002</v>
          </cell>
          <cell r="E146">
            <v>0</v>
          </cell>
          <cell r="F146">
            <v>4.548238447657002</v>
          </cell>
          <cell r="G146">
            <v>4.272788451302819</v>
          </cell>
          <cell r="H146">
            <v>0.2754499963541823</v>
          </cell>
          <cell r="I146">
            <v>66.13484847995622</v>
          </cell>
          <cell r="J146">
            <v>152.85760822770933</v>
          </cell>
        </row>
        <row r="147">
          <cell r="A147">
            <v>130</v>
          </cell>
          <cell r="B147">
            <v>3958</v>
          </cell>
          <cell r="C147">
            <v>66.13484847995622</v>
          </cell>
          <cell r="D147">
            <v>4.548238447657002</v>
          </cell>
          <cell r="E147">
            <v>0</v>
          </cell>
          <cell r="F147">
            <v>4.548238447657002</v>
          </cell>
          <cell r="G147">
            <v>4.289504529481706</v>
          </cell>
          <cell r="H147">
            <v>0.2587339181752963</v>
          </cell>
          <cell r="I147">
            <v>61.845343950474515</v>
          </cell>
          <cell r="J147">
            <v>153.11634214588463</v>
          </cell>
        </row>
        <row r="148">
          <cell r="A148">
            <v>131</v>
          </cell>
          <cell r="B148">
            <v>3988</v>
          </cell>
          <cell r="C148">
            <v>61.845343950474515</v>
          </cell>
          <cell r="D148">
            <v>4.548238447657002</v>
          </cell>
          <cell r="E148">
            <v>0</v>
          </cell>
          <cell r="F148">
            <v>4.548238447657002</v>
          </cell>
          <cell r="G148">
            <v>4.30628600459584</v>
          </cell>
          <cell r="H148">
            <v>0.24195244306116115</v>
          </cell>
          <cell r="I148">
            <v>57.539057945878675</v>
          </cell>
          <cell r="J148">
            <v>153.3582945889458</v>
          </cell>
        </row>
        <row r="149">
          <cell r="A149">
            <v>132</v>
          </cell>
          <cell r="B149">
            <v>4019</v>
          </cell>
          <cell r="C149">
            <v>57.539057945878675</v>
          </cell>
          <cell r="D149">
            <v>4.548238447657002</v>
          </cell>
          <cell r="E149">
            <v>0</v>
          </cell>
          <cell r="F149">
            <v>4.548238447657002</v>
          </cell>
          <cell r="G149">
            <v>4.3231331324922655</v>
          </cell>
          <cell r="H149">
            <v>0.22510531516473595</v>
          </cell>
          <cell r="I149">
            <v>53.21592481338641</v>
          </cell>
          <cell r="J149">
            <v>153.58339990411054</v>
          </cell>
        </row>
        <row r="150">
          <cell r="A150">
            <v>133</v>
          </cell>
          <cell r="B150">
            <v>4050</v>
          </cell>
          <cell r="C150">
            <v>53.21592481338641</v>
          </cell>
          <cell r="D150">
            <v>4.548238447657002</v>
          </cell>
          <cell r="E150">
            <v>0</v>
          </cell>
          <cell r="F150">
            <v>4.548238447657002</v>
          </cell>
          <cell r="G150">
            <v>4.340046170018951</v>
          </cell>
          <cell r="H150">
            <v>0.20819227763805034</v>
          </cell>
          <cell r="I150">
            <v>48.87587864336746</v>
          </cell>
          <cell r="J150">
            <v>153.7915921817486</v>
          </cell>
        </row>
        <row r="151">
          <cell r="A151">
            <v>134</v>
          </cell>
          <cell r="B151">
            <v>4078</v>
          </cell>
          <cell r="C151">
            <v>48.87587864336746</v>
          </cell>
          <cell r="D151">
            <v>4.548238447657002</v>
          </cell>
          <cell r="E151">
            <v>0</v>
          </cell>
          <cell r="F151">
            <v>4.548238447657002</v>
          </cell>
          <cell r="G151">
            <v>4.357025375028713</v>
          </cell>
          <cell r="H151">
            <v>0.19121307262828882</v>
          </cell>
          <cell r="I151">
            <v>44.518853268338745</v>
          </cell>
          <cell r="J151">
            <v>153.9828052543769</v>
          </cell>
        </row>
        <row r="152">
          <cell r="A152">
            <v>135</v>
          </cell>
          <cell r="B152">
            <v>4109</v>
          </cell>
          <cell r="C152">
            <v>44.518853268338745</v>
          </cell>
          <cell r="D152">
            <v>4.548238447657002</v>
          </cell>
          <cell r="E152">
            <v>0</v>
          </cell>
          <cell r="F152">
            <v>4.548238447657002</v>
          </cell>
          <cell r="G152">
            <v>4.374071006383142</v>
          </cell>
          <cell r="H152">
            <v>0.1741674412738596</v>
          </cell>
          <cell r="I152">
            <v>40.144782261955605</v>
          </cell>
          <cell r="J152">
            <v>154.15697269565075</v>
          </cell>
        </row>
        <row r="153">
          <cell r="A153">
            <v>136</v>
          </cell>
          <cell r="B153">
            <v>4139</v>
          </cell>
          <cell r="C153">
            <v>40.144782261955605</v>
          </cell>
          <cell r="D153">
            <v>4.548238447657002</v>
          </cell>
          <cell r="E153">
            <v>0</v>
          </cell>
          <cell r="F153">
            <v>4.548238447657002</v>
          </cell>
          <cell r="G153">
            <v>4.391183323956554</v>
          </cell>
          <cell r="H153">
            <v>0.15705512370044794</v>
          </cell>
          <cell r="I153">
            <v>35.75359893799905</v>
          </cell>
          <cell r="J153">
            <v>154.3140278193512</v>
          </cell>
        </row>
        <row r="154">
          <cell r="A154">
            <v>137</v>
          </cell>
          <cell r="B154">
            <v>4170</v>
          </cell>
          <cell r="C154">
            <v>35.75359893799905</v>
          </cell>
          <cell r="D154">
            <v>4.548238447657002</v>
          </cell>
          <cell r="E154">
            <v>0</v>
          </cell>
          <cell r="F154">
            <v>4.548238447657002</v>
          </cell>
          <cell r="G154">
            <v>4.408362588639948</v>
          </cell>
          <cell r="H154">
            <v>0.13987585901705432</v>
          </cell>
          <cell r="I154">
            <v>31.345236349359105</v>
          </cell>
          <cell r="J154">
            <v>154.45390367836825</v>
          </cell>
        </row>
        <row r="155">
          <cell r="A155">
            <v>138</v>
          </cell>
          <cell r="B155">
            <v>4200</v>
          </cell>
          <cell r="C155">
            <v>31.345236349359105</v>
          </cell>
          <cell r="D155">
            <v>4.548238447657002</v>
          </cell>
          <cell r="E155">
            <v>0</v>
          </cell>
          <cell r="F155">
            <v>4.548238447657002</v>
          </cell>
          <cell r="G155">
            <v>4.425609062344985</v>
          </cell>
          <cell r="H155">
            <v>0.12262938531201682</v>
          </cell>
          <cell r="I155">
            <v>26.91962728701412</v>
          </cell>
          <cell r="J155">
            <v>154.57653306368027</v>
          </cell>
        </row>
        <row r="156">
          <cell r="A156">
            <v>139</v>
          </cell>
          <cell r="B156">
            <v>4231</v>
          </cell>
          <cell r="C156">
            <v>26.91962728701412</v>
          </cell>
          <cell r="D156">
            <v>4.548238447657002</v>
          </cell>
          <cell r="E156">
            <v>0</v>
          </cell>
          <cell r="F156">
            <v>4.548238447657002</v>
          </cell>
          <cell r="G156">
            <v>4.442923008007984</v>
          </cell>
          <cell r="H156">
            <v>0.10531543964901807</v>
          </cell>
          <cell r="I156">
            <v>22.476704279006135</v>
          </cell>
          <cell r="J156">
            <v>154.6818485033293</v>
          </cell>
        </row>
        <row r="157">
          <cell r="A157">
            <v>140</v>
          </cell>
          <cell r="B157">
            <v>4262</v>
          </cell>
          <cell r="C157">
            <v>22.476704279006135</v>
          </cell>
          <cell r="D157">
            <v>4.548238447657002</v>
          </cell>
          <cell r="E157">
            <v>0</v>
          </cell>
          <cell r="F157">
            <v>4.548238447657002</v>
          </cell>
          <cell r="G157">
            <v>4.460304689593925</v>
          </cell>
          <cell r="H157">
            <v>0.08793375806307668</v>
          </cell>
          <cell r="I157">
            <v>18.01639958941221</v>
          </cell>
          <cell r="J157">
            <v>154.76978226139238</v>
          </cell>
        </row>
        <row r="158">
          <cell r="A158">
            <v>141</v>
          </cell>
          <cell r="B158">
            <v>4292</v>
          </cell>
          <cell r="C158">
            <v>18.01639958941221</v>
          </cell>
          <cell r="D158">
            <v>4.548238447657002</v>
          </cell>
          <cell r="E158">
            <v>0</v>
          </cell>
          <cell r="F158">
            <v>4.548238447657002</v>
          </cell>
          <cell r="G158">
            <v>4.477754372100479</v>
          </cell>
          <cell r="H158">
            <v>0.07048407555652278</v>
          </cell>
          <cell r="I158">
            <v>13.53864521731173</v>
          </cell>
          <cell r="J158">
            <v>154.8402663369489</v>
          </cell>
        </row>
        <row r="159">
          <cell r="A159">
            <v>142</v>
          </cell>
          <cell r="B159">
            <v>4323</v>
          </cell>
          <cell r="C159">
            <v>13.53864521731173</v>
          </cell>
          <cell r="D159">
            <v>4.548238447657002</v>
          </cell>
          <cell r="E159">
            <v>0</v>
          </cell>
          <cell r="F159">
            <v>4.548238447657002</v>
          </cell>
          <cell r="G159">
            <v>4.495272321562044</v>
          </cell>
          <cell r="H159">
            <v>0.052966126094957953</v>
          </cell>
          <cell r="I159">
            <v>9.043372895749688</v>
          </cell>
          <cell r="J159">
            <v>154.89323246304386</v>
          </cell>
        </row>
        <row r="160">
          <cell r="A160">
            <v>143</v>
          </cell>
          <cell r="B160">
            <v>4353</v>
          </cell>
          <cell r="C160">
            <v>9.043372895749688</v>
          </cell>
          <cell r="D160">
            <v>4.548238447657002</v>
          </cell>
          <cell r="E160">
            <v>0</v>
          </cell>
          <cell r="F160">
            <v>4.548238447657002</v>
          </cell>
          <cell r="G160">
            <v>4.512858805053803</v>
          </cell>
          <cell r="H160">
            <v>0.035379642603199334</v>
          </cell>
          <cell r="I160">
            <v>4.530514090695885</v>
          </cell>
          <cell r="J160">
            <v>154.92861210564706</v>
          </cell>
        </row>
        <row r="161">
          <cell r="A161">
            <v>144</v>
          </cell>
          <cell r="B161">
            <v>4384</v>
          </cell>
          <cell r="C161">
            <v>4.530514090695885</v>
          </cell>
          <cell r="D161">
            <v>4.548238447657002</v>
          </cell>
          <cell r="E161">
            <v>0</v>
          </cell>
          <cell r="F161">
            <v>4.548238447657002</v>
          </cell>
          <cell r="G161">
            <v>4.530514090695794</v>
          </cell>
          <cell r="H161">
            <v>0.017724356961207808</v>
          </cell>
          <cell r="I161">
            <v>0</v>
          </cell>
          <cell r="J161">
            <v>154.94633646260826</v>
          </cell>
        </row>
        <row r="162">
          <cell r="A162">
            <v>145</v>
          </cell>
          <cell r="B162">
            <v>4415</v>
          </cell>
          <cell r="C162">
            <v>0</v>
          </cell>
          <cell r="D162">
            <v>4.548238447657002</v>
          </cell>
          <cell r="E162">
            <v>0</v>
          </cell>
          <cell r="F162">
            <v>4.548238447657002</v>
          </cell>
          <cell r="G162">
            <v>4.548238447657002</v>
          </cell>
          <cell r="H162">
            <v>0</v>
          </cell>
          <cell r="I162">
            <v>0</v>
          </cell>
          <cell r="J162">
            <v>154.94633646260826</v>
          </cell>
        </row>
        <row r="163">
          <cell r="A163">
            <v>146</v>
          </cell>
          <cell r="B163">
            <v>4444</v>
          </cell>
          <cell r="C163">
            <v>0</v>
          </cell>
          <cell r="D163">
            <v>4.548238447657002</v>
          </cell>
          <cell r="E163">
            <v>0</v>
          </cell>
          <cell r="F163">
            <v>4.548238447657002</v>
          </cell>
          <cell r="G163">
            <v>4.548238447657002</v>
          </cell>
          <cell r="H163">
            <v>0</v>
          </cell>
          <cell r="I163">
            <v>0</v>
          </cell>
          <cell r="J163">
            <v>154.94633646260826</v>
          </cell>
        </row>
        <row r="164">
          <cell r="A164">
            <v>147</v>
          </cell>
          <cell r="B164">
            <v>4475</v>
          </cell>
          <cell r="C164">
            <v>0</v>
          </cell>
          <cell r="D164">
            <v>4.548238447657002</v>
          </cell>
          <cell r="E164">
            <v>0</v>
          </cell>
          <cell r="F164">
            <v>4.548238447657002</v>
          </cell>
          <cell r="G164">
            <v>4.548238447657002</v>
          </cell>
          <cell r="H164">
            <v>0</v>
          </cell>
          <cell r="I164">
            <v>0</v>
          </cell>
          <cell r="J164">
            <v>154.94633646260826</v>
          </cell>
        </row>
        <row r="165">
          <cell r="A165">
            <v>148</v>
          </cell>
          <cell r="B165">
            <v>4505</v>
          </cell>
          <cell r="C165">
            <v>0</v>
          </cell>
          <cell r="D165">
            <v>4.548238447657002</v>
          </cell>
          <cell r="E165">
            <v>0</v>
          </cell>
          <cell r="F165">
            <v>4.548238447657002</v>
          </cell>
          <cell r="G165">
            <v>4.548238447657002</v>
          </cell>
          <cell r="H165">
            <v>0</v>
          </cell>
          <cell r="I165">
            <v>0</v>
          </cell>
          <cell r="J165">
            <v>154.94633646260826</v>
          </cell>
        </row>
        <row r="166">
          <cell r="A166">
            <v>149</v>
          </cell>
          <cell r="B166">
            <v>4536</v>
          </cell>
          <cell r="C166">
            <v>0</v>
          </cell>
          <cell r="D166">
            <v>4.548238447657002</v>
          </cell>
          <cell r="E166">
            <v>0</v>
          </cell>
          <cell r="F166">
            <v>4.548238447657002</v>
          </cell>
          <cell r="G166">
            <v>4.548238447657002</v>
          </cell>
          <cell r="H166">
            <v>0</v>
          </cell>
          <cell r="I166">
            <v>0</v>
          </cell>
          <cell r="J166">
            <v>154.94633646260826</v>
          </cell>
        </row>
        <row r="167">
          <cell r="A167">
            <v>150</v>
          </cell>
          <cell r="B167">
            <v>4566</v>
          </cell>
          <cell r="C167">
            <v>0</v>
          </cell>
          <cell r="D167">
            <v>4.548238447657002</v>
          </cell>
          <cell r="E167">
            <v>0</v>
          </cell>
          <cell r="F167">
            <v>4.548238447657002</v>
          </cell>
          <cell r="G167">
            <v>4.548238447657002</v>
          </cell>
          <cell r="H167">
            <v>0</v>
          </cell>
          <cell r="I167">
            <v>0</v>
          </cell>
          <cell r="J167">
            <v>154.94633646260826</v>
          </cell>
        </row>
        <row r="168">
          <cell r="A168">
            <v>151</v>
          </cell>
          <cell r="B168">
            <v>4597</v>
          </cell>
          <cell r="C168">
            <v>0</v>
          </cell>
          <cell r="D168">
            <v>4.548238447657002</v>
          </cell>
          <cell r="E168">
            <v>0</v>
          </cell>
          <cell r="F168">
            <v>4.548238447657002</v>
          </cell>
          <cell r="G168">
            <v>4.548238447657002</v>
          </cell>
          <cell r="H168">
            <v>0</v>
          </cell>
          <cell r="I168">
            <v>0</v>
          </cell>
          <cell r="J168">
            <v>154.94633646260826</v>
          </cell>
        </row>
        <row r="169">
          <cell r="A169">
            <v>152</v>
          </cell>
          <cell r="B169">
            <v>4628</v>
          </cell>
          <cell r="C169">
            <v>0</v>
          </cell>
          <cell r="D169">
            <v>4.548238447657002</v>
          </cell>
          <cell r="E169">
            <v>0</v>
          </cell>
          <cell r="F169">
            <v>4.548238447657002</v>
          </cell>
          <cell r="G169">
            <v>4.548238447657002</v>
          </cell>
          <cell r="H169">
            <v>0</v>
          </cell>
          <cell r="I169">
            <v>0</v>
          </cell>
          <cell r="J169">
            <v>154.94633646260826</v>
          </cell>
        </row>
        <row r="170">
          <cell r="A170">
            <v>153</v>
          </cell>
          <cell r="B170">
            <v>4658</v>
          </cell>
          <cell r="C170">
            <v>0</v>
          </cell>
          <cell r="D170">
            <v>4.548238447657002</v>
          </cell>
          <cell r="E170">
            <v>0</v>
          </cell>
          <cell r="F170">
            <v>4.548238447657002</v>
          </cell>
          <cell r="G170">
            <v>4.548238447657002</v>
          </cell>
          <cell r="H170">
            <v>0</v>
          </cell>
          <cell r="I170">
            <v>0</v>
          </cell>
          <cell r="J170">
            <v>154.94633646260826</v>
          </cell>
        </row>
        <row r="171">
          <cell r="A171">
            <v>154</v>
          </cell>
          <cell r="B171">
            <v>4689</v>
          </cell>
          <cell r="C171">
            <v>0</v>
          </cell>
          <cell r="D171">
            <v>4.548238447657002</v>
          </cell>
          <cell r="E171">
            <v>0</v>
          </cell>
          <cell r="F171">
            <v>4.548238447657002</v>
          </cell>
          <cell r="G171">
            <v>4.548238447657002</v>
          </cell>
          <cell r="H171">
            <v>0</v>
          </cell>
          <cell r="I171">
            <v>0</v>
          </cell>
          <cell r="J171">
            <v>154.94633646260826</v>
          </cell>
        </row>
        <row r="172">
          <cell r="A172">
            <v>155</v>
          </cell>
          <cell r="B172">
            <v>4719</v>
          </cell>
          <cell r="C172">
            <v>0</v>
          </cell>
          <cell r="D172">
            <v>4.548238447657002</v>
          </cell>
          <cell r="E172">
            <v>0</v>
          </cell>
          <cell r="F172">
            <v>4.548238447657002</v>
          </cell>
          <cell r="G172">
            <v>4.548238447657002</v>
          </cell>
          <cell r="H172">
            <v>0</v>
          </cell>
          <cell r="I172">
            <v>0</v>
          </cell>
          <cell r="J172">
            <v>154.94633646260826</v>
          </cell>
        </row>
        <row r="173">
          <cell r="A173">
            <v>156</v>
          </cell>
          <cell r="B173">
            <v>4750</v>
          </cell>
          <cell r="C173">
            <v>0</v>
          </cell>
          <cell r="D173">
            <v>4.548238447657002</v>
          </cell>
          <cell r="E173">
            <v>0</v>
          </cell>
          <cell r="F173">
            <v>4.548238447657002</v>
          </cell>
          <cell r="G173">
            <v>4.548238447657002</v>
          </cell>
          <cell r="H173">
            <v>0</v>
          </cell>
          <cell r="I173">
            <v>0</v>
          </cell>
          <cell r="J173">
            <v>154.94633646260826</v>
          </cell>
        </row>
        <row r="174">
          <cell r="A174">
            <v>157</v>
          </cell>
          <cell r="B174">
            <v>4781</v>
          </cell>
          <cell r="C174">
            <v>0</v>
          </cell>
          <cell r="D174">
            <v>4.548238447657002</v>
          </cell>
          <cell r="E174">
            <v>0</v>
          </cell>
          <cell r="F174">
            <v>4.548238447657002</v>
          </cell>
          <cell r="G174">
            <v>4.548238447657002</v>
          </cell>
          <cell r="H174">
            <v>0</v>
          </cell>
          <cell r="I174">
            <v>0</v>
          </cell>
          <cell r="J174">
            <v>154.94633646260826</v>
          </cell>
        </row>
        <row r="175">
          <cell r="A175">
            <v>158</v>
          </cell>
          <cell r="B175">
            <v>4809</v>
          </cell>
          <cell r="C175">
            <v>0</v>
          </cell>
          <cell r="D175">
            <v>4.548238447657002</v>
          </cell>
          <cell r="E175">
            <v>0</v>
          </cell>
          <cell r="F175">
            <v>4.548238447657002</v>
          </cell>
          <cell r="G175">
            <v>4.548238447657002</v>
          </cell>
          <cell r="H175">
            <v>0</v>
          </cell>
          <cell r="I175">
            <v>0</v>
          </cell>
          <cell r="J175">
            <v>154.94633646260826</v>
          </cell>
        </row>
        <row r="176">
          <cell r="A176">
            <v>159</v>
          </cell>
          <cell r="B176">
            <v>4840</v>
          </cell>
          <cell r="C176">
            <v>0</v>
          </cell>
          <cell r="D176">
            <v>4.548238447657002</v>
          </cell>
          <cell r="E176">
            <v>0</v>
          </cell>
          <cell r="F176">
            <v>4.548238447657002</v>
          </cell>
          <cell r="G176">
            <v>4.548238447657002</v>
          </cell>
          <cell r="H176">
            <v>0</v>
          </cell>
          <cell r="I176">
            <v>0</v>
          </cell>
          <cell r="J176">
            <v>154.94633646260826</v>
          </cell>
        </row>
        <row r="177">
          <cell r="A177">
            <v>160</v>
          </cell>
          <cell r="B177">
            <v>4870</v>
          </cell>
          <cell r="C177">
            <v>0</v>
          </cell>
          <cell r="D177">
            <v>4.548238447657002</v>
          </cell>
          <cell r="E177">
            <v>0</v>
          </cell>
          <cell r="F177">
            <v>4.548238447657002</v>
          </cell>
          <cell r="G177">
            <v>4.548238447657002</v>
          </cell>
          <cell r="H177">
            <v>0</v>
          </cell>
          <cell r="I177">
            <v>0</v>
          </cell>
          <cell r="J177">
            <v>154.94633646260826</v>
          </cell>
        </row>
        <row r="178">
          <cell r="A178">
            <v>161</v>
          </cell>
          <cell r="B178">
            <v>4901</v>
          </cell>
          <cell r="C178">
            <v>0</v>
          </cell>
          <cell r="D178">
            <v>4.548238447657002</v>
          </cell>
          <cell r="E178">
            <v>0</v>
          </cell>
          <cell r="F178">
            <v>4.548238447657002</v>
          </cell>
          <cell r="G178">
            <v>4.548238447657002</v>
          </cell>
          <cell r="H178">
            <v>0</v>
          </cell>
          <cell r="I178">
            <v>0</v>
          </cell>
          <cell r="J178">
            <v>154.94633646260826</v>
          </cell>
        </row>
        <row r="179">
          <cell r="A179">
            <v>162</v>
          </cell>
          <cell r="B179">
            <v>4931</v>
          </cell>
          <cell r="C179">
            <v>0</v>
          </cell>
          <cell r="D179">
            <v>4.548238447657002</v>
          </cell>
          <cell r="E179">
            <v>0</v>
          </cell>
          <cell r="F179">
            <v>4.548238447657002</v>
          </cell>
          <cell r="G179">
            <v>4.548238447657002</v>
          </cell>
          <cell r="H179">
            <v>0</v>
          </cell>
          <cell r="I179">
            <v>0</v>
          </cell>
          <cell r="J179">
            <v>154.94633646260826</v>
          </cell>
        </row>
        <row r="180">
          <cell r="A180">
            <v>163</v>
          </cell>
          <cell r="B180">
            <v>4962</v>
          </cell>
          <cell r="C180">
            <v>0</v>
          </cell>
          <cell r="D180">
            <v>4.548238447657002</v>
          </cell>
          <cell r="E180">
            <v>0</v>
          </cell>
          <cell r="F180">
            <v>4.548238447657002</v>
          </cell>
          <cell r="G180">
            <v>4.548238447657002</v>
          </cell>
          <cell r="H180">
            <v>0</v>
          </cell>
          <cell r="I180">
            <v>0</v>
          </cell>
          <cell r="J180">
            <v>154.94633646260826</v>
          </cell>
        </row>
        <row r="181">
          <cell r="A181">
            <v>164</v>
          </cell>
          <cell r="B181">
            <v>4993</v>
          </cell>
          <cell r="C181">
            <v>0</v>
          </cell>
          <cell r="D181">
            <v>4.548238447657002</v>
          </cell>
          <cell r="E181">
            <v>0</v>
          </cell>
          <cell r="F181">
            <v>4.548238447657002</v>
          </cell>
          <cell r="G181">
            <v>4.548238447657002</v>
          </cell>
          <cell r="H181">
            <v>0</v>
          </cell>
          <cell r="I181">
            <v>0</v>
          </cell>
          <cell r="J181">
            <v>154.94633646260826</v>
          </cell>
        </row>
        <row r="182">
          <cell r="A182">
            <v>165</v>
          </cell>
          <cell r="B182">
            <v>5023</v>
          </cell>
          <cell r="C182">
            <v>0</v>
          </cell>
          <cell r="D182">
            <v>4.548238447657002</v>
          </cell>
          <cell r="E182">
            <v>0</v>
          </cell>
          <cell r="F182">
            <v>4.548238447657002</v>
          </cell>
          <cell r="G182">
            <v>4.548238447657002</v>
          </cell>
          <cell r="H182">
            <v>0</v>
          </cell>
          <cell r="I182">
            <v>0</v>
          </cell>
          <cell r="J182">
            <v>154.94633646260826</v>
          </cell>
        </row>
        <row r="183">
          <cell r="A183">
            <v>166</v>
          </cell>
          <cell r="B183">
            <v>5054</v>
          </cell>
          <cell r="C183">
            <v>0</v>
          </cell>
          <cell r="D183">
            <v>4.548238447657002</v>
          </cell>
          <cell r="E183">
            <v>0</v>
          </cell>
          <cell r="F183">
            <v>4.548238447657002</v>
          </cell>
          <cell r="G183">
            <v>4.548238447657002</v>
          </cell>
          <cell r="H183">
            <v>0</v>
          </cell>
          <cell r="I183">
            <v>0</v>
          </cell>
          <cell r="J183">
            <v>154.94633646260826</v>
          </cell>
        </row>
        <row r="184">
          <cell r="A184">
            <v>167</v>
          </cell>
          <cell r="B184">
            <v>5084</v>
          </cell>
          <cell r="C184">
            <v>0</v>
          </cell>
          <cell r="D184">
            <v>4.548238447657002</v>
          </cell>
          <cell r="E184">
            <v>0</v>
          </cell>
          <cell r="F184">
            <v>4.548238447657002</v>
          </cell>
          <cell r="G184">
            <v>4.548238447657002</v>
          </cell>
          <cell r="H184">
            <v>0</v>
          </cell>
          <cell r="I184">
            <v>0</v>
          </cell>
          <cell r="J184">
            <v>154.94633646260826</v>
          </cell>
        </row>
        <row r="185">
          <cell r="A185">
            <v>168</v>
          </cell>
          <cell r="B185">
            <v>5115</v>
          </cell>
          <cell r="C185">
            <v>0</v>
          </cell>
          <cell r="D185">
            <v>4.548238447657002</v>
          </cell>
          <cell r="E185">
            <v>0</v>
          </cell>
          <cell r="F185">
            <v>4.548238447657002</v>
          </cell>
          <cell r="G185">
            <v>4.548238447657002</v>
          </cell>
          <cell r="H185">
            <v>0</v>
          </cell>
          <cell r="I185">
            <v>0</v>
          </cell>
          <cell r="J185">
            <v>154.94633646260826</v>
          </cell>
        </row>
        <row r="186">
          <cell r="A186">
            <v>169</v>
          </cell>
          <cell r="B186">
            <v>5146</v>
          </cell>
          <cell r="C186">
            <v>0</v>
          </cell>
          <cell r="D186">
            <v>4.548238447657002</v>
          </cell>
          <cell r="E186">
            <v>0</v>
          </cell>
          <cell r="F186">
            <v>4.548238447657002</v>
          </cell>
          <cell r="G186">
            <v>4.548238447657002</v>
          </cell>
          <cell r="H186">
            <v>0</v>
          </cell>
          <cell r="I186">
            <v>0</v>
          </cell>
          <cell r="J186">
            <v>154.94633646260826</v>
          </cell>
        </row>
        <row r="187">
          <cell r="A187">
            <v>170</v>
          </cell>
          <cell r="B187">
            <v>5174</v>
          </cell>
          <cell r="C187">
            <v>0</v>
          </cell>
          <cell r="D187">
            <v>4.548238447657002</v>
          </cell>
          <cell r="E187">
            <v>0</v>
          </cell>
          <cell r="F187">
            <v>4.548238447657002</v>
          </cell>
          <cell r="G187">
            <v>4.548238447657002</v>
          </cell>
          <cell r="H187">
            <v>0</v>
          </cell>
          <cell r="I187">
            <v>0</v>
          </cell>
          <cell r="J187">
            <v>154.94633646260826</v>
          </cell>
        </row>
        <row r="188">
          <cell r="A188">
            <v>171</v>
          </cell>
          <cell r="B188">
            <v>5205</v>
          </cell>
          <cell r="C188">
            <v>0</v>
          </cell>
          <cell r="D188">
            <v>4.548238447657002</v>
          </cell>
          <cell r="E188">
            <v>0</v>
          </cell>
          <cell r="F188">
            <v>4.548238447657002</v>
          </cell>
          <cell r="G188">
            <v>4.548238447657002</v>
          </cell>
          <cell r="H188">
            <v>0</v>
          </cell>
          <cell r="I188">
            <v>0</v>
          </cell>
          <cell r="J188">
            <v>154.94633646260826</v>
          </cell>
        </row>
        <row r="189">
          <cell r="A189">
            <v>172</v>
          </cell>
          <cell r="B189">
            <v>5235</v>
          </cell>
          <cell r="C189">
            <v>0</v>
          </cell>
          <cell r="D189">
            <v>4.548238447657002</v>
          </cell>
          <cell r="E189">
            <v>0</v>
          </cell>
          <cell r="F189">
            <v>4.548238447657002</v>
          </cell>
          <cell r="G189">
            <v>4.548238447657002</v>
          </cell>
          <cell r="H189">
            <v>0</v>
          </cell>
          <cell r="I189">
            <v>0</v>
          </cell>
          <cell r="J189">
            <v>154.94633646260826</v>
          </cell>
        </row>
        <row r="190">
          <cell r="A190">
            <v>173</v>
          </cell>
          <cell r="B190">
            <v>5266</v>
          </cell>
          <cell r="C190">
            <v>0</v>
          </cell>
          <cell r="D190">
            <v>4.548238447657002</v>
          </cell>
          <cell r="E190">
            <v>0</v>
          </cell>
          <cell r="F190">
            <v>4.548238447657002</v>
          </cell>
          <cell r="G190">
            <v>4.548238447657002</v>
          </cell>
          <cell r="H190">
            <v>0</v>
          </cell>
          <cell r="I190">
            <v>0</v>
          </cell>
          <cell r="J190">
            <v>154.94633646260826</v>
          </cell>
        </row>
        <row r="191">
          <cell r="A191">
            <v>174</v>
          </cell>
          <cell r="B191">
            <v>5296</v>
          </cell>
          <cell r="C191">
            <v>0</v>
          </cell>
          <cell r="D191">
            <v>4.548238447657002</v>
          </cell>
          <cell r="E191">
            <v>0</v>
          </cell>
          <cell r="F191">
            <v>4.548238447657002</v>
          </cell>
          <cell r="G191">
            <v>4.548238447657002</v>
          </cell>
          <cell r="H191">
            <v>0</v>
          </cell>
          <cell r="I191">
            <v>0</v>
          </cell>
          <cell r="J191">
            <v>154.94633646260826</v>
          </cell>
        </row>
        <row r="192">
          <cell r="A192">
            <v>175</v>
          </cell>
          <cell r="B192">
            <v>5327</v>
          </cell>
          <cell r="C192">
            <v>0</v>
          </cell>
          <cell r="D192">
            <v>4.548238447657002</v>
          </cell>
          <cell r="E192">
            <v>0</v>
          </cell>
          <cell r="F192">
            <v>4.548238447657002</v>
          </cell>
          <cell r="G192">
            <v>4.548238447657002</v>
          </cell>
          <cell r="H192">
            <v>0</v>
          </cell>
          <cell r="I192">
            <v>0</v>
          </cell>
          <cell r="J192">
            <v>154.94633646260826</v>
          </cell>
        </row>
        <row r="193">
          <cell r="A193">
            <v>176</v>
          </cell>
          <cell r="B193">
            <v>5358</v>
          </cell>
          <cell r="C193">
            <v>0</v>
          </cell>
          <cell r="D193">
            <v>4.548238447657002</v>
          </cell>
          <cell r="E193">
            <v>0</v>
          </cell>
          <cell r="F193">
            <v>4.548238447657002</v>
          </cell>
          <cell r="G193">
            <v>4.548238447657002</v>
          </cell>
          <cell r="H193">
            <v>0</v>
          </cell>
          <cell r="I193">
            <v>0</v>
          </cell>
          <cell r="J193">
            <v>154.94633646260826</v>
          </cell>
        </row>
        <row r="194">
          <cell r="A194">
            <v>177</v>
          </cell>
          <cell r="B194">
            <v>5388</v>
          </cell>
          <cell r="C194">
            <v>0</v>
          </cell>
          <cell r="D194">
            <v>4.548238447657002</v>
          </cell>
          <cell r="E194">
            <v>0</v>
          </cell>
          <cell r="F194">
            <v>4.548238447657002</v>
          </cell>
          <cell r="G194">
            <v>4.548238447657002</v>
          </cell>
          <cell r="H194">
            <v>0</v>
          </cell>
          <cell r="I194">
            <v>0</v>
          </cell>
          <cell r="J194">
            <v>154.94633646260826</v>
          </cell>
        </row>
        <row r="195">
          <cell r="A195">
            <v>178</v>
          </cell>
          <cell r="B195">
            <v>5419</v>
          </cell>
          <cell r="C195">
            <v>0</v>
          </cell>
          <cell r="D195">
            <v>4.548238447657002</v>
          </cell>
          <cell r="E195">
            <v>0</v>
          </cell>
          <cell r="F195">
            <v>4.548238447657002</v>
          </cell>
          <cell r="G195">
            <v>4.548238447657002</v>
          </cell>
          <cell r="H195">
            <v>0</v>
          </cell>
          <cell r="I195">
            <v>0</v>
          </cell>
          <cell r="J195">
            <v>154.94633646260826</v>
          </cell>
        </row>
        <row r="196">
          <cell r="A196">
            <v>179</v>
          </cell>
          <cell r="B196">
            <v>5449</v>
          </cell>
          <cell r="C196">
            <v>0</v>
          </cell>
          <cell r="D196">
            <v>4.548238447657002</v>
          </cell>
          <cell r="E196">
            <v>0</v>
          </cell>
          <cell r="F196">
            <v>4.548238447657002</v>
          </cell>
          <cell r="G196">
            <v>4.548238447657002</v>
          </cell>
          <cell r="H196">
            <v>0</v>
          </cell>
          <cell r="I196">
            <v>0</v>
          </cell>
          <cell r="J196">
            <v>154.94633646260826</v>
          </cell>
        </row>
        <row r="197">
          <cell r="A197">
            <v>180</v>
          </cell>
          <cell r="B197">
            <v>5480</v>
          </cell>
          <cell r="C197">
            <v>0</v>
          </cell>
          <cell r="D197">
            <v>4.548238447657002</v>
          </cell>
          <cell r="E197">
            <v>0</v>
          </cell>
          <cell r="F197">
            <v>4.548238447657002</v>
          </cell>
          <cell r="G197">
            <v>4.548238447657002</v>
          </cell>
          <cell r="H197">
            <v>0</v>
          </cell>
          <cell r="I197">
            <v>0</v>
          </cell>
          <cell r="J197">
            <v>154.94633646260826</v>
          </cell>
        </row>
        <row r="198">
          <cell r="A198">
            <v>181</v>
          </cell>
          <cell r="B198">
            <v>5511</v>
          </cell>
          <cell r="C198">
            <v>0</v>
          </cell>
          <cell r="D198">
            <v>4.548238447657002</v>
          </cell>
          <cell r="E198">
            <v>0</v>
          </cell>
          <cell r="F198">
            <v>4.548238447657002</v>
          </cell>
          <cell r="G198">
            <v>4.548238447657002</v>
          </cell>
          <cell r="H198">
            <v>0</v>
          </cell>
          <cell r="I198">
            <v>0</v>
          </cell>
          <cell r="J198">
            <v>154.94633646260826</v>
          </cell>
        </row>
        <row r="199">
          <cell r="A199">
            <v>182</v>
          </cell>
          <cell r="B199">
            <v>5539</v>
          </cell>
          <cell r="C199">
            <v>0</v>
          </cell>
          <cell r="D199">
            <v>4.548238447657002</v>
          </cell>
          <cell r="E199">
            <v>0</v>
          </cell>
          <cell r="F199">
            <v>4.548238447657002</v>
          </cell>
          <cell r="G199">
            <v>4.548238447657002</v>
          </cell>
          <cell r="H199">
            <v>0</v>
          </cell>
          <cell r="I199">
            <v>0</v>
          </cell>
          <cell r="J199">
            <v>154.94633646260826</v>
          </cell>
        </row>
        <row r="200">
          <cell r="A200">
            <v>183</v>
          </cell>
          <cell r="B200">
            <v>5570</v>
          </cell>
          <cell r="C200">
            <v>0</v>
          </cell>
          <cell r="D200">
            <v>4.548238447657002</v>
          </cell>
          <cell r="E200">
            <v>0</v>
          </cell>
          <cell r="F200">
            <v>4.548238447657002</v>
          </cell>
          <cell r="G200">
            <v>4.548238447657002</v>
          </cell>
          <cell r="H200">
            <v>0</v>
          </cell>
          <cell r="I200">
            <v>0</v>
          </cell>
          <cell r="J200">
            <v>154.94633646260826</v>
          </cell>
        </row>
        <row r="201">
          <cell r="A201">
            <v>184</v>
          </cell>
          <cell r="B201">
            <v>5600</v>
          </cell>
          <cell r="C201">
            <v>0</v>
          </cell>
          <cell r="D201">
            <v>4.548238447657002</v>
          </cell>
          <cell r="E201">
            <v>0</v>
          </cell>
          <cell r="F201">
            <v>4.548238447657002</v>
          </cell>
          <cell r="G201">
            <v>4.548238447657002</v>
          </cell>
          <cell r="H201">
            <v>0</v>
          </cell>
          <cell r="I201">
            <v>0</v>
          </cell>
          <cell r="J201">
            <v>154.94633646260826</v>
          </cell>
        </row>
        <row r="202">
          <cell r="A202">
            <v>185</v>
          </cell>
          <cell r="B202">
            <v>5631</v>
          </cell>
          <cell r="C202">
            <v>0</v>
          </cell>
          <cell r="D202">
            <v>4.548238447657002</v>
          </cell>
          <cell r="E202">
            <v>0</v>
          </cell>
          <cell r="F202">
            <v>4.548238447657002</v>
          </cell>
          <cell r="G202">
            <v>4.548238447657002</v>
          </cell>
          <cell r="H202">
            <v>0</v>
          </cell>
          <cell r="I202">
            <v>0</v>
          </cell>
          <cell r="J202">
            <v>154.94633646260826</v>
          </cell>
        </row>
        <row r="203">
          <cell r="A203">
            <v>186</v>
          </cell>
          <cell r="B203">
            <v>5661</v>
          </cell>
          <cell r="C203">
            <v>0</v>
          </cell>
          <cell r="D203">
            <v>4.548238447657002</v>
          </cell>
          <cell r="E203">
            <v>0</v>
          </cell>
          <cell r="F203">
            <v>4.548238447657002</v>
          </cell>
          <cell r="G203">
            <v>4.548238447657002</v>
          </cell>
          <cell r="H203">
            <v>0</v>
          </cell>
          <cell r="I203">
            <v>0</v>
          </cell>
          <cell r="J203">
            <v>154.94633646260826</v>
          </cell>
        </row>
        <row r="204">
          <cell r="A204">
            <v>187</v>
          </cell>
          <cell r="B204">
            <v>5692</v>
          </cell>
          <cell r="C204">
            <v>0</v>
          </cell>
          <cell r="D204">
            <v>4.548238447657002</v>
          </cell>
          <cell r="E204">
            <v>0</v>
          </cell>
          <cell r="F204">
            <v>4.548238447657002</v>
          </cell>
          <cell r="G204">
            <v>4.548238447657002</v>
          </cell>
          <cell r="H204">
            <v>0</v>
          </cell>
          <cell r="I204">
            <v>0</v>
          </cell>
          <cell r="J204">
            <v>154.94633646260826</v>
          </cell>
        </row>
        <row r="205">
          <cell r="A205">
            <v>188</v>
          </cell>
          <cell r="B205">
            <v>5723</v>
          </cell>
          <cell r="C205">
            <v>0</v>
          </cell>
          <cell r="D205">
            <v>4.548238447657002</v>
          </cell>
          <cell r="E205">
            <v>0</v>
          </cell>
          <cell r="F205">
            <v>4.548238447657002</v>
          </cell>
          <cell r="G205">
            <v>4.548238447657002</v>
          </cell>
          <cell r="H205">
            <v>0</v>
          </cell>
          <cell r="I205">
            <v>0</v>
          </cell>
          <cell r="J205">
            <v>154.94633646260826</v>
          </cell>
        </row>
        <row r="206">
          <cell r="A206">
            <v>189</v>
          </cell>
          <cell r="B206">
            <v>5753</v>
          </cell>
          <cell r="C206">
            <v>0</v>
          </cell>
          <cell r="D206">
            <v>4.548238447657002</v>
          </cell>
          <cell r="E206">
            <v>0</v>
          </cell>
          <cell r="F206">
            <v>4.548238447657002</v>
          </cell>
          <cell r="G206">
            <v>4.548238447657002</v>
          </cell>
          <cell r="H206">
            <v>0</v>
          </cell>
          <cell r="I206">
            <v>0</v>
          </cell>
          <cell r="J206">
            <v>154.94633646260826</v>
          </cell>
        </row>
        <row r="207">
          <cell r="A207">
            <v>190</v>
          </cell>
          <cell r="B207">
            <v>5784</v>
          </cell>
          <cell r="C207">
            <v>0</v>
          </cell>
          <cell r="D207">
            <v>4.548238447657002</v>
          </cell>
          <cell r="E207">
            <v>0</v>
          </cell>
          <cell r="F207">
            <v>4.548238447657002</v>
          </cell>
          <cell r="G207">
            <v>4.548238447657002</v>
          </cell>
          <cell r="H207">
            <v>0</v>
          </cell>
          <cell r="I207">
            <v>0</v>
          </cell>
          <cell r="J207">
            <v>154.94633646260826</v>
          </cell>
        </row>
        <row r="208">
          <cell r="A208">
            <v>191</v>
          </cell>
          <cell r="B208">
            <v>5814</v>
          </cell>
          <cell r="C208">
            <v>0</v>
          </cell>
          <cell r="D208">
            <v>4.548238447657002</v>
          </cell>
          <cell r="E208">
            <v>0</v>
          </cell>
          <cell r="F208">
            <v>4.548238447657002</v>
          </cell>
          <cell r="G208">
            <v>4.548238447657002</v>
          </cell>
          <cell r="H208">
            <v>0</v>
          </cell>
          <cell r="I208">
            <v>0</v>
          </cell>
          <cell r="J208">
            <v>154.94633646260826</v>
          </cell>
        </row>
        <row r="209">
          <cell r="A209">
            <v>192</v>
          </cell>
          <cell r="B209">
            <v>5845</v>
          </cell>
          <cell r="C209">
            <v>0</v>
          </cell>
          <cell r="D209">
            <v>4.548238447657002</v>
          </cell>
          <cell r="E209">
            <v>0</v>
          </cell>
          <cell r="F209">
            <v>4.548238447657002</v>
          </cell>
          <cell r="G209">
            <v>4.548238447657002</v>
          </cell>
          <cell r="H209">
            <v>0</v>
          </cell>
          <cell r="I209">
            <v>0</v>
          </cell>
          <cell r="J209">
            <v>154.94633646260826</v>
          </cell>
        </row>
        <row r="210">
          <cell r="A210">
            <v>193</v>
          </cell>
          <cell r="B210">
            <v>5876</v>
          </cell>
          <cell r="C210">
            <v>0</v>
          </cell>
          <cell r="D210">
            <v>4.548238447657002</v>
          </cell>
          <cell r="E210">
            <v>0</v>
          </cell>
          <cell r="F210">
            <v>4.548238447657002</v>
          </cell>
          <cell r="G210">
            <v>4.548238447657002</v>
          </cell>
          <cell r="H210">
            <v>0</v>
          </cell>
          <cell r="I210">
            <v>0</v>
          </cell>
          <cell r="J210">
            <v>154.94633646260826</v>
          </cell>
        </row>
        <row r="211">
          <cell r="A211">
            <v>194</v>
          </cell>
          <cell r="B211">
            <v>5905</v>
          </cell>
          <cell r="C211">
            <v>0</v>
          </cell>
          <cell r="D211">
            <v>4.548238447657002</v>
          </cell>
          <cell r="E211">
            <v>0</v>
          </cell>
          <cell r="F211">
            <v>4.548238447657002</v>
          </cell>
          <cell r="G211">
            <v>4.548238447657002</v>
          </cell>
          <cell r="H211">
            <v>0</v>
          </cell>
          <cell r="I211">
            <v>0</v>
          </cell>
          <cell r="J211">
            <v>154.94633646260826</v>
          </cell>
        </row>
        <row r="212">
          <cell r="A212">
            <v>195</v>
          </cell>
          <cell r="B212">
            <v>5936</v>
          </cell>
          <cell r="C212">
            <v>0</v>
          </cell>
          <cell r="D212">
            <v>4.548238447657002</v>
          </cell>
          <cell r="E212">
            <v>0</v>
          </cell>
          <cell r="F212">
            <v>4.548238447657002</v>
          </cell>
          <cell r="G212">
            <v>4.548238447657002</v>
          </cell>
          <cell r="H212">
            <v>0</v>
          </cell>
          <cell r="I212">
            <v>0</v>
          </cell>
          <cell r="J212">
            <v>154.94633646260826</v>
          </cell>
        </row>
        <row r="213">
          <cell r="A213">
            <v>196</v>
          </cell>
          <cell r="B213">
            <v>5966</v>
          </cell>
          <cell r="C213">
            <v>0</v>
          </cell>
          <cell r="D213">
            <v>4.548238447657002</v>
          </cell>
          <cell r="E213">
            <v>0</v>
          </cell>
          <cell r="F213">
            <v>4.548238447657002</v>
          </cell>
          <cell r="G213">
            <v>4.548238447657002</v>
          </cell>
          <cell r="H213">
            <v>0</v>
          </cell>
          <cell r="I213">
            <v>0</v>
          </cell>
          <cell r="J213">
            <v>154.94633646260826</v>
          </cell>
        </row>
        <row r="214">
          <cell r="A214">
            <v>197</v>
          </cell>
          <cell r="B214">
            <v>5997</v>
          </cell>
          <cell r="C214">
            <v>0</v>
          </cell>
          <cell r="D214">
            <v>4.548238447657002</v>
          </cell>
          <cell r="E214">
            <v>0</v>
          </cell>
          <cell r="F214">
            <v>4.548238447657002</v>
          </cell>
          <cell r="G214">
            <v>4.548238447657002</v>
          </cell>
          <cell r="H214">
            <v>0</v>
          </cell>
          <cell r="I214">
            <v>0</v>
          </cell>
          <cell r="J214">
            <v>154.94633646260826</v>
          </cell>
        </row>
        <row r="215">
          <cell r="A215">
            <v>198</v>
          </cell>
          <cell r="B215">
            <v>6027</v>
          </cell>
          <cell r="C215">
            <v>0</v>
          </cell>
          <cell r="D215">
            <v>4.548238447657002</v>
          </cell>
          <cell r="E215">
            <v>0</v>
          </cell>
          <cell r="F215">
            <v>4.548238447657002</v>
          </cell>
          <cell r="G215">
            <v>4.548238447657002</v>
          </cell>
          <cell r="H215">
            <v>0</v>
          </cell>
          <cell r="I215">
            <v>0</v>
          </cell>
          <cell r="J215">
            <v>154.94633646260826</v>
          </cell>
        </row>
        <row r="216">
          <cell r="A216">
            <v>199</v>
          </cell>
          <cell r="B216">
            <v>6058</v>
          </cell>
          <cell r="C216">
            <v>0</v>
          </cell>
          <cell r="D216">
            <v>4.548238447657002</v>
          </cell>
          <cell r="E216">
            <v>0</v>
          </cell>
          <cell r="F216">
            <v>4.548238447657002</v>
          </cell>
          <cell r="G216">
            <v>4.548238447657002</v>
          </cell>
          <cell r="H216">
            <v>0</v>
          </cell>
          <cell r="I216">
            <v>0</v>
          </cell>
          <cell r="J216">
            <v>154.94633646260826</v>
          </cell>
        </row>
        <row r="217">
          <cell r="A217">
            <v>200</v>
          </cell>
          <cell r="B217">
            <v>6089</v>
          </cell>
          <cell r="C217">
            <v>0</v>
          </cell>
          <cell r="D217">
            <v>4.548238447657002</v>
          </cell>
          <cell r="E217">
            <v>0</v>
          </cell>
          <cell r="F217">
            <v>4.548238447657002</v>
          </cell>
          <cell r="G217">
            <v>4.548238447657002</v>
          </cell>
          <cell r="H217">
            <v>0</v>
          </cell>
          <cell r="I217">
            <v>0</v>
          </cell>
          <cell r="J217">
            <v>154.94633646260826</v>
          </cell>
        </row>
        <row r="218">
          <cell r="A218">
            <v>201</v>
          </cell>
          <cell r="B218">
            <v>6119</v>
          </cell>
          <cell r="C218">
            <v>0</v>
          </cell>
          <cell r="D218">
            <v>4.548238447657002</v>
          </cell>
          <cell r="E218">
            <v>0</v>
          </cell>
          <cell r="F218">
            <v>4.548238447657002</v>
          </cell>
          <cell r="G218">
            <v>4.548238447657002</v>
          </cell>
          <cell r="H218">
            <v>0</v>
          </cell>
          <cell r="I218">
            <v>0</v>
          </cell>
          <cell r="J218">
            <v>154.94633646260826</v>
          </cell>
        </row>
        <row r="219">
          <cell r="A219">
            <v>202</v>
          </cell>
          <cell r="B219">
            <v>6150</v>
          </cell>
          <cell r="C219">
            <v>0</v>
          </cell>
          <cell r="D219">
            <v>4.548238447657002</v>
          </cell>
          <cell r="E219">
            <v>0</v>
          </cell>
          <cell r="F219">
            <v>4.548238447657002</v>
          </cell>
          <cell r="G219">
            <v>4.548238447657002</v>
          </cell>
          <cell r="H219">
            <v>0</v>
          </cell>
          <cell r="I219">
            <v>0</v>
          </cell>
          <cell r="J219">
            <v>154.94633646260826</v>
          </cell>
        </row>
        <row r="220">
          <cell r="A220">
            <v>203</v>
          </cell>
          <cell r="B220">
            <v>6180</v>
          </cell>
          <cell r="C220">
            <v>0</v>
          </cell>
          <cell r="D220">
            <v>4.548238447657002</v>
          </cell>
          <cell r="E220">
            <v>0</v>
          </cell>
          <cell r="F220">
            <v>4.548238447657002</v>
          </cell>
          <cell r="G220">
            <v>4.548238447657002</v>
          </cell>
          <cell r="H220">
            <v>0</v>
          </cell>
          <cell r="I220">
            <v>0</v>
          </cell>
          <cell r="J220">
            <v>154.94633646260826</v>
          </cell>
        </row>
        <row r="221">
          <cell r="A221">
            <v>204</v>
          </cell>
          <cell r="B221">
            <v>6211</v>
          </cell>
          <cell r="C221">
            <v>0</v>
          </cell>
          <cell r="D221">
            <v>4.548238447657002</v>
          </cell>
          <cell r="E221">
            <v>0</v>
          </cell>
          <cell r="F221">
            <v>4.548238447657002</v>
          </cell>
          <cell r="G221">
            <v>4.548238447657002</v>
          </cell>
          <cell r="H221">
            <v>0</v>
          </cell>
          <cell r="I221">
            <v>0</v>
          </cell>
          <cell r="J221">
            <v>154.94633646260826</v>
          </cell>
        </row>
        <row r="222">
          <cell r="A222">
            <v>205</v>
          </cell>
          <cell r="B222">
            <v>6242</v>
          </cell>
          <cell r="C222">
            <v>0</v>
          </cell>
          <cell r="D222">
            <v>4.548238447657002</v>
          </cell>
          <cell r="E222">
            <v>0</v>
          </cell>
          <cell r="F222">
            <v>4.548238447657002</v>
          </cell>
          <cell r="G222">
            <v>4.548238447657002</v>
          </cell>
          <cell r="H222">
            <v>0</v>
          </cell>
          <cell r="I222">
            <v>0</v>
          </cell>
          <cell r="J222">
            <v>154.94633646260826</v>
          </cell>
        </row>
        <row r="223">
          <cell r="A223">
            <v>206</v>
          </cell>
          <cell r="B223">
            <v>6270</v>
          </cell>
          <cell r="C223">
            <v>0</v>
          </cell>
          <cell r="D223">
            <v>4.548238447657002</v>
          </cell>
          <cell r="E223">
            <v>0</v>
          </cell>
          <cell r="F223">
            <v>4.548238447657002</v>
          </cell>
          <cell r="G223">
            <v>4.548238447657002</v>
          </cell>
          <cell r="H223">
            <v>0</v>
          </cell>
          <cell r="I223">
            <v>0</v>
          </cell>
          <cell r="J223">
            <v>154.94633646260826</v>
          </cell>
        </row>
        <row r="224">
          <cell r="A224">
            <v>207</v>
          </cell>
          <cell r="B224">
            <v>6301</v>
          </cell>
          <cell r="C224">
            <v>0</v>
          </cell>
          <cell r="D224">
            <v>4.548238447657002</v>
          </cell>
          <cell r="E224">
            <v>0</v>
          </cell>
          <cell r="F224">
            <v>4.548238447657002</v>
          </cell>
          <cell r="G224">
            <v>4.548238447657002</v>
          </cell>
          <cell r="H224">
            <v>0</v>
          </cell>
          <cell r="I224">
            <v>0</v>
          </cell>
          <cell r="J224">
            <v>154.94633646260826</v>
          </cell>
        </row>
        <row r="225">
          <cell r="A225">
            <v>208</v>
          </cell>
          <cell r="B225">
            <v>6331</v>
          </cell>
          <cell r="C225">
            <v>0</v>
          </cell>
          <cell r="D225">
            <v>4.548238447657002</v>
          </cell>
          <cell r="E225">
            <v>0</v>
          </cell>
          <cell r="F225">
            <v>4.548238447657002</v>
          </cell>
          <cell r="G225">
            <v>4.548238447657002</v>
          </cell>
          <cell r="H225">
            <v>0</v>
          </cell>
          <cell r="I225">
            <v>0</v>
          </cell>
          <cell r="J225">
            <v>154.94633646260826</v>
          </cell>
        </row>
        <row r="226">
          <cell r="A226">
            <v>209</v>
          </cell>
          <cell r="B226">
            <v>6362</v>
          </cell>
          <cell r="C226">
            <v>0</v>
          </cell>
          <cell r="D226">
            <v>4.548238447657002</v>
          </cell>
          <cell r="E226">
            <v>0</v>
          </cell>
          <cell r="F226">
            <v>4.548238447657002</v>
          </cell>
          <cell r="G226">
            <v>4.548238447657002</v>
          </cell>
          <cell r="H226">
            <v>0</v>
          </cell>
          <cell r="I226">
            <v>0</v>
          </cell>
          <cell r="J226">
            <v>154.94633646260826</v>
          </cell>
        </row>
        <row r="227">
          <cell r="A227">
            <v>210</v>
          </cell>
          <cell r="B227">
            <v>6392</v>
          </cell>
          <cell r="C227">
            <v>0</v>
          </cell>
          <cell r="D227">
            <v>4.548238447657002</v>
          </cell>
          <cell r="E227">
            <v>0</v>
          </cell>
          <cell r="F227">
            <v>4.548238447657002</v>
          </cell>
          <cell r="G227">
            <v>4.548238447657002</v>
          </cell>
          <cell r="H227">
            <v>0</v>
          </cell>
          <cell r="I227">
            <v>0</v>
          </cell>
          <cell r="J227">
            <v>154.94633646260826</v>
          </cell>
        </row>
        <row r="228">
          <cell r="A228">
            <v>211</v>
          </cell>
          <cell r="B228">
            <v>6423</v>
          </cell>
          <cell r="C228">
            <v>0</v>
          </cell>
          <cell r="D228">
            <v>4.548238447657002</v>
          </cell>
          <cell r="E228">
            <v>0</v>
          </cell>
          <cell r="F228">
            <v>4.548238447657002</v>
          </cell>
          <cell r="G228">
            <v>4.548238447657002</v>
          </cell>
          <cell r="H228">
            <v>0</v>
          </cell>
          <cell r="I228">
            <v>0</v>
          </cell>
          <cell r="J228">
            <v>154.94633646260826</v>
          </cell>
        </row>
        <row r="229">
          <cell r="A229">
            <v>212</v>
          </cell>
          <cell r="B229">
            <v>6454</v>
          </cell>
          <cell r="C229">
            <v>0</v>
          </cell>
          <cell r="D229">
            <v>4.548238447657002</v>
          </cell>
          <cell r="E229">
            <v>0</v>
          </cell>
          <cell r="F229">
            <v>4.548238447657002</v>
          </cell>
          <cell r="G229">
            <v>4.548238447657002</v>
          </cell>
          <cell r="H229">
            <v>0</v>
          </cell>
          <cell r="I229">
            <v>0</v>
          </cell>
          <cell r="J229">
            <v>154.94633646260826</v>
          </cell>
        </row>
        <row r="230">
          <cell r="A230">
            <v>213</v>
          </cell>
          <cell r="B230">
            <v>6484</v>
          </cell>
          <cell r="C230">
            <v>0</v>
          </cell>
          <cell r="D230">
            <v>4.548238447657002</v>
          </cell>
          <cell r="E230">
            <v>0</v>
          </cell>
          <cell r="F230">
            <v>4.548238447657002</v>
          </cell>
          <cell r="G230">
            <v>4.548238447657002</v>
          </cell>
          <cell r="H230">
            <v>0</v>
          </cell>
          <cell r="I230">
            <v>0</v>
          </cell>
          <cell r="J230">
            <v>154.94633646260826</v>
          </cell>
        </row>
        <row r="231">
          <cell r="A231">
            <v>214</v>
          </cell>
          <cell r="B231">
            <v>6515</v>
          </cell>
          <cell r="C231">
            <v>0</v>
          </cell>
          <cell r="D231">
            <v>4.548238447657002</v>
          </cell>
          <cell r="E231">
            <v>0</v>
          </cell>
          <cell r="F231">
            <v>4.548238447657002</v>
          </cell>
          <cell r="G231">
            <v>4.548238447657002</v>
          </cell>
          <cell r="H231">
            <v>0</v>
          </cell>
          <cell r="I231">
            <v>0</v>
          </cell>
          <cell r="J231">
            <v>154.94633646260826</v>
          </cell>
        </row>
        <row r="232">
          <cell r="A232">
            <v>215</v>
          </cell>
          <cell r="B232">
            <v>6545</v>
          </cell>
          <cell r="C232">
            <v>0</v>
          </cell>
          <cell r="D232">
            <v>4.548238447657002</v>
          </cell>
          <cell r="E232">
            <v>0</v>
          </cell>
          <cell r="F232">
            <v>4.548238447657002</v>
          </cell>
          <cell r="G232">
            <v>4.548238447657002</v>
          </cell>
          <cell r="H232">
            <v>0</v>
          </cell>
          <cell r="I232">
            <v>0</v>
          </cell>
          <cell r="J232">
            <v>154.94633646260826</v>
          </cell>
        </row>
        <row r="233">
          <cell r="A233">
            <v>216</v>
          </cell>
          <cell r="B233">
            <v>6576</v>
          </cell>
          <cell r="C233">
            <v>0</v>
          </cell>
          <cell r="D233">
            <v>4.548238447657002</v>
          </cell>
          <cell r="E233">
            <v>0</v>
          </cell>
          <cell r="F233">
            <v>4.548238447657002</v>
          </cell>
          <cell r="G233">
            <v>4.548238447657002</v>
          </cell>
          <cell r="H233">
            <v>0</v>
          </cell>
          <cell r="I233">
            <v>0</v>
          </cell>
          <cell r="J233">
            <v>154.94633646260826</v>
          </cell>
        </row>
        <row r="234">
          <cell r="A234">
            <v>217</v>
          </cell>
          <cell r="B234">
            <v>6607</v>
          </cell>
          <cell r="C234">
            <v>0</v>
          </cell>
          <cell r="D234">
            <v>4.548238447657002</v>
          </cell>
          <cell r="E234">
            <v>0</v>
          </cell>
          <cell r="F234">
            <v>4.548238447657002</v>
          </cell>
          <cell r="G234">
            <v>4.548238447657002</v>
          </cell>
          <cell r="H234">
            <v>0</v>
          </cell>
          <cell r="I234">
            <v>0</v>
          </cell>
          <cell r="J234">
            <v>154.94633646260826</v>
          </cell>
        </row>
        <row r="235">
          <cell r="A235">
            <v>218</v>
          </cell>
          <cell r="B235">
            <v>6635</v>
          </cell>
          <cell r="C235">
            <v>0</v>
          </cell>
          <cell r="D235">
            <v>4.548238447657002</v>
          </cell>
          <cell r="E235">
            <v>0</v>
          </cell>
          <cell r="F235">
            <v>4.548238447657002</v>
          </cell>
          <cell r="G235">
            <v>4.548238447657002</v>
          </cell>
          <cell r="H235">
            <v>0</v>
          </cell>
          <cell r="I235">
            <v>0</v>
          </cell>
          <cell r="J235">
            <v>154.94633646260826</v>
          </cell>
        </row>
        <row r="236">
          <cell r="A236">
            <v>219</v>
          </cell>
          <cell r="B236">
            <v>6666</v>
          </cell>
          <cell r="C236">
            <v>0</v>
          </cell>
          <cell r="D236">
            <v>4.548238447657002</v>
          </cell>
          <cell r="E236">
            <v>0</v>
          </cell>
          <cell r="F236">
            <v>4.548238447657002</v>
          </cell>
          <cell r="G236">
            <v>4.548238447657002</v>
          </cell>
          <cell r="H236">
            <v>0</v>
          </cell>
          <cell r="I236">
            <v>0</v>
          </cell>
          <cell r="J236">
            <v>154.94633646260826</v>
          </cell>
        </row>
        <row r="237">
          <cell r="A237">
            <v>220</v>
          </cell>
          <cell r="B237">
            <v>6696</v>
          </cell>
          <cell r="C237">
            <v>0</v>
          </cell>
          <cell r="D237">
            <v>4.548238447657002</v>
          </cell>
          <cell r="E237">
            <v>0</v>
          </cell>
          <cell r="F237">
            <v>4.548238447657002</v>
          </cell>
          <cell r="G237">
            <v>4.548238447657002</v>
          </cell>
          <cell r="H237">
            <v>0</v>
          </cell>
          <cell r="I237">
            <v>0</v>
          </cell>
          <cell r="J237">
            <v>154.94633646260826</v>
          </cell>
        </row>
        <row r="238">
          <cell r="A238">
            <v>221</v>
          </cell>
          <cell r="B238">
            <v>6727</v>
          </cell>
          <cell r="C238">
            <v>0</v>
          </cell>
          <cell r="D238">
            <v>4.548238447657002</v>
          </cell>
          <cell r="E238">
            <v>0</v>
          </cell>
          <cell r="F238">
            <v>4.548238447657002</v>
          </cell>
          <cell r="G238">
            <v>4.548238447657002</v>
          </cell>
          <cell r="H238">
            <v>0</v>
          </cell>
          <cell r="I238">
            <v>0</v>
          </cell>
          <cell r="J238">
            <v>154.94633646260826</v>
          </cell>
        </row>
        <row r="239">
          <cell r="A239">
            <v>222</v>
          </cell>
          <cell r="B239">
            <v>6757</v>
          </cell>
          <cell r="C239">
            <v>0</v>
          </cell>
          <cell r="D239">
            <v>4.548238447657002</v>
          </cell>
          <cell r="E239">
            <v>0</v>
          </cell>
          <cell r="F239">
            <v>4.548238447657002</v>
          </cell>
          <cell r="G239">
            <v>4.548238447657002</v>
          </cell>
          <cell r="H239">
            <v>0</v>
          </cell>
          <cell r="I239">
            <v>0</v>
          </cell>
          <cell r="J239">
            <v>154.94633646260826</v>
          </cell>
        </row>
        <row r="240">
          <cell r="A240">
            <v>223</v>
          </cell>
          <cell r="B240">
            <v>6788</v>
          </cell>
          <cell r="C240">
            <v>0</v>
          </cell>
          <cell r="D240">
            <v>4.548238447657002</v>
          </cell>
          <cell r="E240">
            <v>0</v>
          </cell>
          <cell r="F240">
            <v>4.548238447657002</v>
          </cell>
          <cell r="G240">
            <v>4.548238447657002</v>
          </cell>
          <cell r="H240">
            <v>0</v>
          </cell>
          <cell r="I240">
            <v>0</v>
          </cell>
          <cell r="J240">
            <v>154.94633646260826</v>
          </cell>
        </row>
        <row r="241">
          <cell r="A241">
            <v>224</v>
          </cell>
          <cell r="B241">
            <v>6819</v>
          </cell>
          <cell r="C241">
            <v>0</v>
          </cell>
          <cell r="D241">
            <v>4.548238447657002</v>
          </cell>
          <cell r="E241">
            <v>0</v>
          </cell>
          <cell r="F241">
            <v>4.548238447657002</v>
          </cell>
          <cell r="G241">
            <v>4.548238447657002</v>
          </cell>
          <cell r="H241">
            <v>0</v>
          </cell>
          <cell r="I241">
            <v>0</v>
          </cell>
          <cell r="J241">
            <v>154.94633646260826</v>
          </cell>
        </row>
        <row r="242">
          <cell r="A242">
            <v>225</v>
          </cell>
          <cell r="B242">
            <v>6849</v>
          </cell>
          <cell r="C242">
            <v>0</v>
          </cell>
          <cell r="D242">
            <v>4.548238447657002</v>
          </cell>
          <cell r="E242">
            <v>0</v>
          </cell>
          <cell r="F242">
            <v>4.548238447657002</v>
          </cell>
          <cell r="G242">
            <v>4.548238447657002</v>
          </cell>
          <cell r="H242">
            <v>0</v>
          </cell>
          <cell r="I242">
            <v>0</v>
          </cell>
          <cell r="J242">
            <v>154.94633646260826</v>
          </cell>
        </row>
        <row r="243">
          <cell r="A243">
            <v>226</v>
          </cell>
          <cell r="B243">
            <v>6880</v>
          </cell>
          <cell r="C243">
            <v>0</v>
          </cell>
          <cell r="D243">
            <v>4.548238447657002</v>
          </cell>
          <cell r="E243">
            <v>0</v>
          </cell>
          <cell r="F243">
            <v>4.548238447657002</v>
          </cell>
          <cell r="G243">
            <v>4.548238447657002</v>
          </cell>
          <cell r="H243">
            <v>0</v>
          </cell>
          <cell r="I243">
            <v>0</v>
          </cell>
          <cell r="J243">
            <v>154.94633646260826</v>
          </cell>
        </row>
        <row r="244">
          <cell r="A244">
            <v>227</v>
          </cell>
          <cell r="B244">
            <v>6910</v>
          </cell>
          <cell r="C244">
            <v>0</v>
          </cell>
          <cell r="D244">
            <v>4.548238447657002</v>
          </cell>
          <cell r="E244">
            <v>0</v>
          </cell>
          <cell r="F244">
            <v>4.548238447657002</v>
          </cell>
          <cell r="G244">
            <v>4.548238447657002</v>
          </cell>
          <cell r="H244">
            <v>0</v>
          </cell>
          <cell r="I244">
            <v>0</v>
          </cell>
          <cell r="J244">
            <v>154.94633646260826</v>
          </cell>
        </row>
        <row r="245">
          <cell r="A245">
            <v>228</v>
          </cell>
          <cell r="B245">
            <v>6941</v>
          </cell>
          <cell r="C245">
            <v>0</v>
          </cell>
          <cell r="D245">
            <v>4.548238447657002</v>
          </cell>
          <cell r="E245">
            <v>0</v>
          </cell>
          <cell r="F245">
            <v>4.548238447657002</v>
          </cell>
          <cell r="G245">
            <v>4.548238447657002</v>
          </cell>
          <cell r="H245">
            <v>0</v>
          </cell>
          <cell r="I245">
            <v>0</v>
          </cell>
          <cell r="J245">
            <v>154.94633646260826</v>
          </cell>
        </row>
        <row r="246">
          <cell r="A246">
            <v>229</v>
          </cell>
          <cell r="B246">
            <v>6972</v>
          </cell>
          <cell r="C246">
            <v>0</v>
          </cell>
          <cell r="D246">
            <v>4.548238447657002</v>
          </cell>
          <cell r="E246">
            <v>0</v>
          </cell>
          <cell r="F246">
            <v>4.548238447657002</v>
          </cell>
          <cell r="G246">
            <v>4.548238447657002</v>
          </cell>
          <cell r="H246">
            <v>0</v>
          </cell>
          <cell r="I246">
            <v>0</v>
          </cell>
          <cell r="J246">
            <v>154.94633646260826</v>
          </cell>
        </row>
        <row r="247">
          <cell r="A247">
            <v>230</v>
          </cell>
          <cell r="B247">
            <v>7000</v>
          </cell>
          <cell r="C247">
            <v>0</v>
          </cell>
          <cell r="D247">
            <v>4.548238447657002</v>
          </cell>
          <cell r="E247">
            <v>0</v>
          </cell>
          <cell r="F247">
            <v>4.548238447657002</v>
          </cell>
          <cell r="G247">
            <v>4.548238447657002</v>
          </cell>
          <cell r="H247">
            <v>0</v>
          </cell>
          <cell r="I247">
            <v>0</v>
          </cell>
          <cell r="J247">
            <v>154.94633646260826</v>
          </cell>
        </row>
        <row r="248">
          <cell r="A248">
            <v>231</v>
          </cell>
          <cell r="B248">
            <v>7031</v>
          </cell>
          <cell r="C248">
            <v>0</v>
          </cell>
          <cell r="D248">
            <v>4.548238447657002</v>
          </cell>
          <cell r="E248">
            <v>0</v>
          </cell>
          <cell r="F248">
            <v>4.548238447657002</v>
          </cell>
          <cell r="G248">
            <v>4.548238447657002</v>
          </cell>
          <cell r="H248">
            <v>0</v>
          </cell>
          <cell r="I248">
            <v>0</v>
          </cell>
          <cell r="J248">
            <v>154.94633646260826</v>
          </cell>
        </row>
        <row r="249">
          <cell r="A249">
            <v>232</v>
          </cell>
          <cell r="B249">
            <v>7061</v>
          </cell>
          <cell r="C249">
            <v>0</v>
          </cell>
          <cell r="D249">
            <v>4.548238447657002</v>
          </cell>
          <cell r="E249">
            <v>0</v>
          </cell>
          <cell r="F249">
            <v>4.548238447657002</v>
          </cell>
          <cell r="G249">
            <v>4.548238447657002</v>
          </cell>
          <cell r="H249">
            <v>0</v>
          </cell>
          <cell r="I249">
            <v>0</v>
          </cell>
          <cell r="J249">
            <v>154.94633646260826</v>
          </cell>
        </row>
        <row r="250">
          <cell r="A250">
            <v>233</v>
          </cell>
          <cell r="B250">
            <v>7092</v>
          </cell>
          <cell r="C250">
            <v>0</v>
          </cell>
          <cell r="D250">
            <v>4.548238447657002</v>
          </cell>
          <cell r="E250">
            <v>0</v>
          </cell>
          <cell r="F250">
            <v>4.548238447657002</v>
          </cell>
          <cell r="G250">
            <v>4.548238447657002</v>
          </cell>
          <cell r="H250">
            <v>0</v>
          </cell>
          <cell r="I250">
            <v>0</v>
          </cell>
          <cell r="J250">
            <v>154.94633646260826</v>
          </cell>
        </row>
        <row r="251">
          <cell r="A251">
            <v>234</v>
          </cell>
          <cell r="B251">
            <v>7122</v>
          </cell>
          <cell r="C251">
            <v>0</v>
          </cell>
          <cell r="D251">
            <v>4.548238447657002</v>
          </cell>
          <cell r="E251">
            <v>0</v>
          </cell>
          <cell r="F251">
            <v>4.548238447657002</v>
          </cell>
          <cell r="G251">
            <v>4.548238447657002</v>
          </cell>
          <cell r="H251">
            <v>0</v>
          </cell>
          <cell r="I251">
            <v>0</v>
          </cell>
          <cell r="J251">
            <v>154.94633646260826</v>
          </cell>
        </row>
        <row r="252">
          <cell r="A252">
            <v>235</v>
          </cell>
          <cell r="B252">
            <v>7153</v>
          </cell>
          <cell r="C252">
            <v>0</v>
          </cell>
          <cell r="D252">
            <v>4.548238447657002</v>
          </cell>
          <cell r="E252">
            <v>0</v>
          </cell>
          <cell r="F252">
            <v>4.548238447657002</v>
          </cell>
          <cell r="G252">
            <v>4.548238447657002</v>
          </cell>
          <cell r="H252">
            <v>0</v>
          </cell>
          <cell r="I252">
            <v>0</v>
          </cell>
          <cell r="J252">
            <v>154.94633646260826</v>
          </cell>
        </row>
        <row r="253">
          <cell r="A253">
            <v>236</v>
          </cell>
          <cell r="B253">
            <v>7184</v>
          </cell>
          <cell r="C253">
            <v>0</v>
          </cell>
          <cell r="D253">
            <v>4.548238447657002</v>
          </cell>
          <cell r="E253">
            <v>0</v>
          </cell>
          <cell r="F253">
            <v>4.548238447657002</v>
          </cell>
          <cell r="G253">
            <v>4.548238447657002</v>
          </cell>
          <cell r="H253">
            <v>0</v>
          </cell>
          <cell r="I253">
            <v>0</v>
          </cell>
          <cell r="J253">
            <v>154.94633646260826</v>
          </cell>
        </row>
        <row r="254">
          <cell r="A254">
            <v>237</v>
          </cell>
          <cell r="B254">
            <v>7214</v>
          </cell>
          <cell r="C254">
            <v>0</v>
          </cell>
          <cell r="D254">
            <v>4.548238447657002</v>
          </cell>
          <cell r="E254">
            <v>0</v>
          </cell>
          <cell r="F254">
            <v>4.548238447657002</v>
          </cell>
          <cell r="G254">
            <v>4.548238447657002</v>
          </cell>
          <cell r="H254">
            <v>0</v>
          </cell>
          <cell r="I254">
            <v>0</v>
          </cell>
          <cell r="J254">
            <v>154.94633646260826</v>
          </cell>
        </row>
        <row r="255">
          <cell r="A255">
            <v>238</v>
          </cell>
          <cell r="B255">
            <v>7245</v>
          </cell>
          <cell r="C255">
            <v>0</v>
          </cell>
          <cell r="D255">
            <v>4.548238447657002</v>
          </cell>
          <cell r="E255">
            <v>0</v>
          </cell>
          <cell r="F255">
            <v>4.548238447657002</v>
          </cell>
          <cell r="G255">
            <v>4.548238447657002</v>
          </cell>
          <cell r="H255">
            <v>0</v>
          </cell>
          <cell r="I255">
            <v>0</v>
          </cell>
          <cell r="J255">
            <v>154.94633646260826</v>
          </cell>
        </row>
        <row r="256">
          <cell r="A256">
            <v>239</v>
          </cell>
          <cell r="B256">
            <v>7275</v>
          </cell>
          <cell r="C256">
            <v>0</v>
          </cell>
          <cell r="D256">
            <v>4.548238447657002</v>
          </cell>
          <cell r="E256">
            <v>0</v>
          </cell>
          <cell r="F256">
            <v>4.548238447657002</v>
          </cell>
          <cell r="G256">
            <v>4.548238447657002</v>
          </cell>
          <cell r="H256">
            <v>0</v>
          </cell>
          <cell r="I256">
            <v>0</v>
          </cell>
          <cell r="J256">
            <v>154.94633646260826</v>
          </cell>
        </row>
        <row r="257">
          <cell r="A257">
            <v>240</v>
          </cell>
          <cell r="B257">
            <v>7306</v>
          </cell>
          <cell r="C257">
            <v>0</v>
          </cell>
          <cell r="D257">
            <v>4.548238447657002</v>
          </cell>
          <cell r="E257">
            <v>0</v>
          </cell>
          <cell r="F257">
            <v>4.548238447657002</v>
          </cell>
          <cell r="G257">
            <v>4.548238447657002</v>
          </cell>
          <cell r="H257">
            <v>0</v>
          </cell>
          <cell r="I257">
            <v>0</v>
          </cell>
          <cell r="J257">
            <v>154.94633646260826</v>
          </cell>
        </row>
        <row r="258">
          <cell r="A258">
            <v>241</v>
          </cell>
          <cell r="B258">
            <v>7337</v>
          </cell>
          <cell r="C258">
            <v>0</v>
          </cell>
          <cell r="D258">
            <v>4.548238447657002</v>
          </cell>
          <cell r="E258">
            <v>0</v>
          </cell>
          <cell r="F258">
            <v>4.548238447657002</v>
          </cell>
          <cell r="G258">
            <v>4.548238447657002</v>
          </cell>
          <cell r="H258">
            <v>0</v>
          </cell>
          <cell r="I258">
            <v>0</v>
          </cell>
          <cell r="J258">
            <v>154.94633646260826</v>
          </cell>
        </row>
        <row r="259">
          <cell r="A259">
            <v>242</v>
          </cell>
          <cell r="B259">
            <v>7366</v>
          </cell>
          <cell r="C259">
            <v>0</v>
          </cell>
          <cell r="D259">
            <v>4.548238447657002</v>
          </cell>
          <cell r="E259">
            <v>0</v>
          </cell>
          <cell r="F259">
            <v>4.548238447657002</v>
          </cell>
          <cell r="G259">
            <v>4.548238447657002</v>
          </cell>
          <cell r="H259">
            <v>0</v>
          </cell>
          <cell r="I259">
            <v>0</v>
          </cell>
          <cell r="J259">
            <v>154.94633646260826</v>
          </cell>
        </row>
        <row r="260">
          <cell r="A260">
            <v>243</v>
          </cell>
          <cell r="B260">
            <v>7397</v>
          </cell>
          <cell r="C260">
            <v>0</v>
          </cell>
          <cell r="D260">
            <v>4.548238447657002</v>
          </cell>
          <cell r="E260">
            <v>0</v>
          </cell>
          <cell r="F260">
            <v>4.548238447657002</v>
          </cell>
          <cell r="G260">
            <v>4.548238447657002</v>
          </cell>
          <cell r="H260">
            <v>0</v>
          </cell>
          <cell r="I260">
            <v>0</v>
          </cell>
          <cell r="J260">
            <v>154.94633646260826</v>
          </cell>
        </row>
        <row r="261">
          <cell r="A261">
            <v>244</v>
          </cell>
          <cell r="B261">
            <v>7427</v>
          </cell>
          <cell r="C261">
            <v>0</v>
          </cell>
          <cell r="D261">
            <v>4.548238447657002</v>
          </cell>
          <cell r="E261">
            <v>0</v>
          </cell>
          <cell r="F261">
            <v>4.548238447657002</v>
          </cell>
          <cell r="G261">
            <v>4.548238447657002</v>
          </cell>
          <cell r="H261">
            <v>0</v>
          </cell>
          <cell r="I261">
            <v>0</v>
          </cell>
          <cell r="J261">
            <v>154.94633646260826</v>
          </cell>
        </row>
        <row r="262">
          <cell r="A262">
            <v>245</v>
          </cell>
          <cell r="B262">
            <v>7458</v>
          </cell>
          <cell r="C262">
            <v>0</v>
          </cell>
          <cell r="D262">
            <v>4.548238447657002</v>
          </cell>
          <cell r="E262">
            <v>0</v>
          </cell>
          <cell r="F262">
            <v>4.548238447657002</v>
          </cell>
          <cell r="G262">
            <v>4.548238447657002</v>
          </cell>
          <cell r="H262">
            <v>0</v>
          </cell>
          <cell r="I262">
            <v>0</v>
          </cell>
          <cell r="J262">
            <v>154.94633646260826</v>
          </cell>
        </row>
        <row r="263">
          <cell r="A263">
            <v>246</v>
          </cell>
          <cell r="B263">
            <v>7488</v>
          </cell>
          <cell r="C263">
            <v>0</v>
          </cell>
          <cell r="D263">
            <v>4.548238447657002</v>
          </cell>
          <cell r="E263">
            <v>0</v>
          </cell>
          <cell r="F263">
            <v>4.548238447657002</v>
          </cell>
          <cell r="G263">
            <v>4.548238447657002</v>
          </cell>
          <cell r="H263">
            <v>0</v>
          </cell>
          <cell r="I263">
            <v>0</v>
          </cell>
          <cell r="J263">
            <v>154.94633646260826</v>
          </cell>
        </row>
        <row r="264">
          <cell r="A264">
            <v>247</v>
          </cell>
          <cell r="B264">
            <v>7519</v>
          </cell>
          <cell r="C264">
            <v>0</v>
          </cell>
          <cell r="D264">
            <v>4.548238447657002</v>
          </cell>
          <cell r="E264">
            <v>0</v>
          </cell>
          <cell r="F264">
            <v>4.548238447657002</v>
          </cell>
          <cell r="G264">
            <v>4.548238447657002</v>
          </cell>
          <cell r="H264">
            <v>0</v>
          </cell>
          <cell r="I264">
            <v>0</v>
          </cell>
          <cell r="J264">
            <v>154.94633646260826</v>
          </cell>
        </row>
        <row r="265">
          <cell r="A265">
            <v>248</v>
          </cell>
          <cell r="B265">
            <v>7550</v>
          </cell>
          <cell r="C265">
            <v>0</v>
          </cell>
          <cell r="D265">
            <v>4.548238447657002</v>
          </cell>
          <cell r="E265">
            <v>0</v>
          </cell>
          <cell r="F265">
            <v>4.548238447657002</v>
          </cell>
          <cell r="G265">
            <v>4.548238447657002</v>
          </cell>
          <cell r="H265">
            <v>0</v>
          </cell>
          <cell r="I265">
            <v>0</v>
          </cell>
          <cell r="J265">
            <v>154.94633646260826</v>
          </cell>
        </row>
        <row r="266">
          <cell r="A266">
            <v>249</v>
          </cell>
          <cell r="B266">
            <v>7580</v>
          </cell>
          <cell r="C266">
            <v>0</v>
          </cell>
          <cell r="D266">
            <v>4.548238447657002</v>
          </cell>
          <cell r="E266">
            <v>0</v>
          </cell>
          <cell r="F266">
            <v>4.548238447657002</v>
          </cell>
          <cell r="G266">
            <v>4.548238447657002</v>
          </cell>
          <cell r="H266">
            <v>0</v>
          </cell>
          <cell r="I266">
            <v>0</v>
          </cell>
          <cell r="J266">
            <v>154.94633646260826</v>
          </cell>
        </row>
        <row r="267">
          <cell r="A267">
            <v>250</v>
          </cell>
          <cell r="B267">
            <v>7611</v>
          </cell>
          <cell r="C267">
            <v>0</v>
          </cell>
          <cell r="D267">
            <v>4.548238447657002</v>
          </cell>
          <cell r="E267">
            <v>0</v>
          </cell>
          <cell r="F267">
            <v>4.548238447657002</v>
          </cell>
          <cell r="G267">
            <v>4.548238447657002</v>
          </cell>
          <cell r="H267">
            <v>0</v>
          </cell>
          <cell r="I267">
            <v>0</v>
          </cell>
          <cell r="J267">
            <v>154.94633646260826</v>
          </cell>
        </row>
        <row r="268">
          <cell r="A268">
            <v>251</v>
          </cell>
          <cell r="B268">
            <v>7641</v>
          </cell>
          <cell r="C268">
            <v>0</v>
          </cell>
          <cell r="D268">
            <v>4.548238447657002</v>
          </cell>
          <cell r="E268">
            <v>0</v>
          </cell>
          <cell r="F268">
            <v>4.548238447657002</v>
          </cell>
          <cell r="G268">
            <v>4.548238447657002</v>
          </cell>
          <cell r="H268">
            <v>0</v>
          </cell>
          <cell r="I268">
            <v>0</v>
          </cell>
          <cell r="J268">
            <v>154.94633646260826</v>
          </cell>
        </row>
        <row r="269">
          <cell r="A269">
            <v>252</v>
          </cell>
          <cell r="B269">
            <v>7672</v>
          </cell>
          <cell r="C269">
            <v>0</v>
          </cell>
          <cell r="D269">
            <v>4.548238447657002</v>
          </cell>
          <cell r="E269">
            <v>0</v>
          </cell>
          <cell r="F269">
            <v>4.548238447657002</v>
          </cell>
          <cell r="G269">
            <v>4.548238447657002</v>
          </cell>
          <cell r="H269">
            <v>0</v>
          </cell>
          <cell r="I269">
            <v>0</v>
          </cell>
          <cell r="J269">
            <v>154.94633646260826</v>
          </cell>
        </row>
        <row r="270">
          <cell r="A270">
            <v>253</v>
          </cell>
          <cell r="B270">
            <v>7703</v>
          </cell>
          <cell r="C270">
            <v>0</v>
          </cell>
          <cell r="D270">
            <v>4.548238447657002</v>
          </cell>
          <cell r="E270">
            <v>0</v>
          </cell>
          <cell r="F270">
            <v>4.548238447657002</v>
          </cell>
          <cell r="G270">
            <v>4.548238447657002</v>
          </cell>
          <cell r="H270">
            <v>0</v>
          </cell>
          <cell r="I270">
            <v>0</v>
          </cell>
          <cell r="J270">
            <v>154.94633646260826</v>
          </cell>
        </row>
        <row r="271">
          <cell r="A271">
            <v>254</v>
          </cell>
          <cell r="B271">
            <v>7731</v>
          </cell>
          <cell r="C271">
            <v>0</v>
          </cell>
          <cell r="D271">
            <v>4.548238447657002</v>
          </cell>
          <cell r="E271">
            <v>0</v>
          </cell>
          <cell r="F271">
            <v>4.548238447657002</v>
          </cell>
          <cell r="G271">
            <v>4.548238447657002</v>
          </cell>
          <cell r="H271">
            <v>0</v>
          </cell>
          <cell r="I271">
            <v>0</v>
          </cell>
          <cell r="J271">
            <v>154.94633646260826</v>
          </cell>
        </row>
        <row r="272">
          <cell r="A272">
            <v>255</v>
          </cell>
          <cell r="B272">
            <v>7762</v>
          </cell>
          <cell r="C272">
            <v>0</v>
          </cell>
          <cell r="D272">
            <v>4.548238447657002</v>
          </cell>
          <cell r="E272">
            <v>0</v>
          </cell>
          <cell r="F272">
            <v>4.548238447657002</v>
          </cell>
          <cell r="G272">
            <v>4.548238447657002</v>
          </cell>
          <cell r="H272">
            <v>0</v>
          </cell>
          <cell r="I272">
            <v>0</v>
          </cell>
          <cell r="J272">
            <v>154.94633646260826</v>
          </cell>
        </row>
        <row r="273">
          <cell r="A273">
            <v>256</v>
          </cell>
          <cell r="B273">
            <v>7792</v>
          </cell>
          <cell r="C273">
            <v>0</v>
          </cell>
          <cell r="D273">
            <v>4.548238447657002</v>
          </cell>
          <cell r="E273">
            <v>0</v>
          </cell>
          <cell r="F273">
            <v>4.548238447657002</v>
          </cell>
          <cell r="G273">
            <v>4.548238447657002</v>
          </cell>
          <cell r="H273">
            <v>0</v>
          </cell>
          <cell r="I273">
            <v>0</v>
          </cell>
          <cell r="J273">
            <v>154.94633646260826</v>
          </cell>
        </row>
        <row r="274">
          <cell r="A274">
            <v>257</v>
          </cell>
          <cell r="B274">
            <v>7823</v>
          </cell>
          <cell r="C274">
            <v>0</v>
          </cell>
          <cell r="D274">
            <v>4.548238447657002</v>
          </cell>
          <cell r="E274">
            <v>0</v>
          </cell>
          <cell r="F274">
            <v>4.548238447657002</v>
          </cell>
          <cell r="G274">
            <v>4.548238447657002</v>
          </cell>
          <cell r="H274">
            <v>0</v>
          </cell>
          <cell r="I274">
            <v>0</v>
          </cell>
          <cell r="J274">
            <v>154.94633646260826</v>
          </cell>
        </row>
        <row r="275">
          <cell r="A275">
            <v>258</v>
          </cell>
          <cell r="B275">
            <v>7853</v>
          </cell>
          <cell r="C275">
            <v>0</v>
          </cell>
          <cell r="D275">
            <v>4.548238447657002</v>
          </cell>
          <cell r="E275">
            <v>0</v>
          </cell>
          <cell r="F275">
            <v>4.548238447657002</v>
          </cell>
          <cell r="G275">
            <v>4.548238447657002</v>
          </cell>
          <cell r="H275">
            <v>0</v>
          </cell>
          <cell r="I275">
            <v>0</v>
          </cell>
          <cell r="J275">
            <v>154.94633646260826</v>
          </cell>
        </row>
        <row r="276">
          <cell r="A276">
            <v>259</v>
          </cell>
          <cell r="B276">
            <v>7884</v>
          </cell>
          <cell r="C276">
            <v>0</v>
          </cell>
          <cell r="D276">
            <v>4.548238447657002</v>
          </cell>
          <cell r="E276">
            <v>0</v>
          </cell>
          <cell r="F276">
            <v>4.548238447657002</v>
          </cell>
          <cell r="G276">
            <v>4.548238447657002</v>
          </cell>
          <cell r="H276">
            <v>0</v>
          </cell>
          <cell r="I276">
            <v>0</v>
          </cell>
          <cell r="J276">
            <v>154.94633646260826</v>
          </cell>
        </row>
        <row r="277">
          <cell r="A277">
            <v>260</v>
          </cell>
          <cell r="B277">
            <v>7915</v>
          </cell>
          <cell r="C277">
            <v>0</v>
          </cell>
          <cell r="D277">
            <v>4.548238447657002</v>
          </cell>
          <cell r="E277">
            <v>0</v>
          </cell>
          <cell r="F277">
            <v>4.548238447657002</v>
          </cell>
          <cell r="G277">
            <v>4.548238447657002</v>
          </cell>
          <cell r="H277">
            <v>0</v>
          </cell>
          <cell r="I277">
            <v>0</v>
          </cell>
          <cell r="J277">
            <v>154.94633646260826</v>
          </cell>
        </row>
        <row r="278">
          <cell r="A278">
            <v>261</v>
          </cell>
          <cell r="B278">
            <v>7945</v>
          </cell>
          <cell r="C278">
            <v>0</v>
          </cell>
          <cell r="D278">
            <v>4.548238447657002</v>
          </cell>
          <cell r="E278">
            <v>0</v>
          </cell>
          <cell r="F278">
            <v>4.548238447657002</v>
          </cell>
          <cell r="G278">
            <v>4.548238447657002</v>
          </cell>
          <cell r="H278">
            <v>0</v>
          </cell>
          <cell r="I278">
            <v>0</v>
          </cell>
          <cell r="J278">
            <v>154.94633646260826</v>
          </cell>
        </row>
        <row r="279">
          <cell r="A279">
            <v>262</v>
          </cell>
          <cell r="B279">
            <v>7976</v>
          </cell>
          <cell r="C279">
            <v>0</v>
          </cell>
          <cell r="D279">
            <v>4.548238447657002</v>
          </cell>
          <cell r="E279">
            <v>0</v>
          </cell>
          <cell r="F279">
            <v>4.548238447657002</v>
          </cell>
          <cell r="G279">
            <v>4.548238447657002</v>
          </cell>
          <cell r="H279">
            <v>0</v>
          </cell>
          <cell r="I279">
            <v>0</v>
          </cell>
          <cell r="J279">
            <v>154.94633646260826</v>
          </cell>
        </row>
        <row r="280">
          <cell r="A280">
            <v>263</v>
          </cell>
          <cell r="B280">
            <v>8006</v>
          </cell>
          <cell r="C280">
            <v>0</v>
          </cell>
          <cell r="D280">
            <v>4.548238447657002</v>
          </cell>
          <cell r="E280">
            <v>0</v>
          </cell>
          <cell r="F280">
            <v>4.548238447657002</v>
          </cell>
          <cell r="G280">
            <v>4.548238447657002</v>
          </cell>
          <cell r="H280">
            <v>0</v>
          </cell>
          <cell r="I280">
            <v>0</v>
          </cell>
          <cell r="J280">
            <v>154.94633646260826</v>
          </cell>
        </row>
        <row r="281">
          <cell r="A281">
            <v>264</v>
          </cell>
          <cell r="B281">
            <v>8037</v>
          </cell>
          <cell r="C281">
            <v>0</v>
          </cell>
          <cell r="D281">
            <v>4.548238447657002</v>
          </cell>
          <cell r="E281">
            <v>0</v>
          </cell>
          <cell r="F281">
            <v>4.548238447657002</v>
          </cell>
          <cell r="G281">
            <v>4.548238447657002</v>
          </cell>
          <cell r="H281">
            <v>0</v>
          </cell>
          <cell r="I281">
            <v>0</v>
          </cell>
          <cell r="J281">
            <v>154.94633646260826</v>
          </cell>
        </row>
        <row r="282">
          <cell r="A282">
            <v>265</v>
          </cell>
          <cell r="B282">
            <v>8068</v>
          </cell>
          <cell r="C282">
            <v>0</v>
          </cell>
          <cell r="D282">
            <v>4.548238447657002</v>
          </cell>
          <cell r="E282">
            <v>0</v>
          </cell>
          <cell r="F282">
            <v>4.548238447657002</v>
          </cell>
          <cell r="G282">
            <v>4.548238447657002</v>
          </cell>
          <cell r="H282">
            <v>0</v>
          </cell>
          <cell r="I282">
            <v>0</v>
          </cell>
          <cell r="J282">
            <v>154.94633646260826</v>
          </cell>
        </row>
        <row r="283">
          <cell r="A283">
            <v>266</v>
          </cell>
          <cell r="B283">
            <v>8096</v>
          </cell>
          <cell r="C283">
            <v>0</v>
          </cell>
          <cell r="D283">
            <v>4.548238447657002</v>
          </cell>
          <cell r="E283">
            <v>0</v>
          </cell>
          <cell r="F283">
            <v>4.548238447657002</v>
          </cell>
          <cell r="G283">
            <v>4.548238447657002</v>
          </cell>
          <cell r="H283">
            <v>0</v>
          </cell>
          <cell r="I283">
            <v>0</v>
          </cell>
          <cell r="J283">
            <v>154.94633646260826</v>
          </cell>
        </row>
        <row r="284">
          <cell r="A284">
            <v>267</v>
          </cell>
          <cell r="B284">
            <v>8127</v>
          </cell>
          <cell r="C284">
            <v>0</v>
          </cell>
          <cell r="D284">
            <v>4.548238447657002</v>
          </cell>
          <cell r="E284">
            <v>0</v>
          </cell>
          <cell r="F284">
            <v>4.548238447657002</v>
          </cell>
          <cell r="G284">
            <v>4.548238447657002</v>
          </cell>
          <cell r="H284">
            <v>0</v>
          </cell>
          <cell r="I284">
            <v>0</v>
          </cell>
          <cell r="J284">
            <v>154.94633646260826</v>
          </cell>
        </row>
        <row r="285">
          <cell r="A285">
            <v>268</v>
          </cell>
          <cell r="B285">
            <v>8157</v>
          </cell>
          <cell r="C285">
            <v>0</v>
          </cell>
          <cell r="D285">
            <v>4.548238447657002</v>
          </cell>
          <cell r="E285">
            <v>0</v>
          </cell>
          <cell r="F285">
            <v>4.548238447657002</v>
          </cell>
          <cell r="G285">
            <v>4.548238447657002</v>
          </cell>
          <cell r="H285">
            <v>0</v>
          </cell>
          <cell r="I285">
            <v>0</v>
          </cell>
          <cell r="J285">
            <v>154.94633646260826</v>
          </cell>
        </row>
        <row r="286">
          <cell r="A286">
            <v>269</v>
          </cell>
          <cell r="B286">
            <v>8188</v>
          </cell>
          <cell r="C286">
            <v>0</v>
          </cell>
          <cell r="D286">
            <v>4.548238447657002</v>
          </cell>
          <cell r="E286">
            <v>0</v>
          </cell>
          <cell r="F286">
            <v>4.548238447657002</v>
          </cell>
          <cell r="G286">
            <v>4.548238447657002</v>
          </cell>
          <cell r="H286">
            <v>0</v>
          </cell>
          <cell r="I286">
            <v>0</v>
          </cell>
          <cell r="J286">
            <v>154.94633646260826</v>
          </cell>
        </row>
        <row r="287">
          <cell r="A287">
            <v>270</v>
          </cell>
          <cell r="B287">
            <v>8218</v>
          </cell>
          <cell r="C287">
            <v>0</v>
          </cell>
          <cell r="D287">
            <v>4.548238447657002</v>
          </cell>
          <cell r="E287">
            <v>0</v>
          </cell>
          <cell r="F287">
            <v>4.548238447657002</v>
          </cell>
          <cell r="G287">
            <v>4.548238447657002</v>
          </cell>
          <cell r="H287">
            <v>0</v>
          </cell>
          <cell r="I287">
            <v>0</v>
          </cell>
          <cell r="J287">
            <v>154.94633646260826</v>
          </cell>
        </row>
        <row r="288">
          <cell r="A288">
            <v>271</v>
          </cell>
          <cell r="B288">
            <v>8249</v>
          </cell>
          <cell r="C288">
            <v>0</v>
          </cell>
          <cell r="D288">
            <v>4.548238447657002</v>
          </cell>
          <cell r="E288">
            <v>0</v>
          </cell>
          <cell r="F288">
            <v>4.548238447657002</v>
          </cell>
          <cell r="G288">
            <v>4.548238447657002</v>
          </cell>
          <cell r="H288">
            <v>0</v>
          </cell>
          <cell r="I288">
            <v>0</v>
          </cell>
          <cell r="J288">
            <v>154.94633646260826</v>
          </cell>
        </row>
        <row r="289">
          <cell r="A289">
            <v>272</v>
          </cell>
          <cell r="B289">
            <v>8280</v>
          </cell>
          <cell r="C289">
            <v>0</v>
          </cell>
          <cell r="D289">
            <v>4.548238447657002</v>
          </cell>
          <cell r="E289">
            <v>0</v>
          </cell>
          <cell r="F289">
            <v>4.548238447657002</v>
          </cell>
          <cell r="G289">
            <v>4.548238447657002</v>
          </cell>
          <cell r="H289">
            <v>0</v>
          </cell>
          <cell r="I289">
            <v>0</v>
          </cell>
          <cell r="J289">
            <v>154.94633646260826</v>
          </cell>
        </row>
        <row r="290">
          <cell r="A290">
            <v>273</v>
          </cell>
          <cell r="B290">
            <v>8310</v>
          </cell>
          <cell r="C290">
            <v>0</v>
          </cell>
          <cell r="D290">
            <v>4.548238447657002</v>
          </cell>
          <cell r="E290">
            <v>0</v>
          </cell>
          <cell r="F290">
            <v>4.548238447657002</v>
          </cell>
          <cell r="G290">
            <v>4.548238447657002</v>
          </cell>
          <cell r="H290">
            <v>0</v>
          </cell>
          <cell r="I290">
            <v>0</v>
          </cell>
          <cell r="J290">
            <v>154.94633646260826</v>
          </cell>
        </row>
        <row r="291">
          <cell r="A291">
            <v>274</v>
          </cell>
          <cell r="B291">
            <v>8341</v>
          </cell>
          <cell r="C291">
            <v>0</v>
          </cell>
          <cell r="D291">
            <v>4.548238447657002</v>
          </cell>
          <cell r="E291">
            <v>0</v>
          </cell>
          <cell r="F291">
            <v>4.548238447657002</v>
          </cell>
          <cell r="G291">
            <v>4.548238447657002</v>
          </cell>
          <cell r="H291">
            <v>0</v>
          </cell>
          <cell r="I291">
            <v>0</v>
          </cell>
          <cell r="J291">
            <v>154.94633646260826</v>
          </cell>
        </row>
        <row r="292">
          <cell r="A292">
            <v>275</v>
          </cell>
          <cell r="B292">
            <v>8371</v>
          </cell>
          <cell r="C292">
            <v>0</v>
          </cell>
          <cell r="D292">
            <v>4.548238447657002</v>
          </cell>
          <cell r="E292">
            <v>0</v>
          </cell>
          <cell r="F292">
            <v>4.548238447657002</v>
          </cell>
          <cell r="G292">
            <v>4.548238447657002</v>
          </cell>
          <cell r="H292">
            <v>0</v>
          </cell>
          <cell r="I292">
            <v>0</v>
          </cell>
          <cell r="J292">
            <v>154.94633646260826</v>
          </cell>
        </row>
        <row r="293">
          <cell r="A293">
            <v>276</v>
          </cell>
          <cell r="B293">
            <v>8402</v>
          </cell>
          <cell r="C293">
            <v>0</v>
          </cell>
          <cell r="D293">
            <v>4.548238447657002</v>
          </cell>
          <cell r="E293">
            <v>0</v>
          </cell>
          <cell r="F293">
            <v>4.548238447657002</v>
          </cell>
          <cell r="G293">
            <v>4.548238447657002</v>
          </cell>
          <cell r="H293">
            <v>0</v>
          </cell>
          <cell r="I293">
            <v>0</v>
          </cell>
          <cell r="J293">
            <v>154.94633646260826</v>
          </cell>
        </row>
        <row r="294">
          <cell r="A294">
            <v>277</v>
          </cell>
          <cell r="B294">
            <v>8433</v>
          </cell>
          <cell r="C294">
            <v>0</v>
          </cell>
          <cell r="D294">
            <v>4.548238447657002</v>
          </cell>
          <cell r="E294">
            <v>0</v>
          </cell>
          <cell r="F294">
            <v>4.548238447657002</v>
          </cell>
          <cell r="G294">
            <v>4.548238447657002</v>
          </cell>
          <cell r="H294">
            <v>0</v>
          </cell>
          <cell r="I294">
            <v>0</v>
          </cell>
          <cell r="J294">
            <v>154.94633646260826</v>
          </cell>
        </row>
        <row r="295">
          <cell r="A295">
            <v>278</v>
          </cell>
          <cell r="B295">
            <v>8461</v>
          </cell>
          <cell r="C295">
            <v>0</v>
          </cell>
          <cell r="D295">
            <v>4.548238447657002</v>
          </cell>
          <cell r="E295">
            <v>0</v>
          </cell>
          <cell r="F295">
            <v>4.548238447657002</v>
          </cell>
          <cell r="G295">
            <v>4.548238447657002</v>
          </cell>
          <cell r="H295">
            <v>0</v>
          </cell>
          <cell r="I295">
            <v>0</v>
          </cell>
          <cell r="J295">
            <v>154.94633646260826</v>
          </cell>
        </row>
        <row r="296">
          <cell r="A296">
            <v>279</v>
          </cell>
          <cell r="B296">
            <v>8492</v>
          </cell>
          <cell r="C296">
            <v>0</v>
          </cell>
          <cell r="D296">
            <v>4.548238447657002</v>
          </cell>
          <cell r="E296">
            <v>0</v>
          </cell>
          <cell r="F296">
            <v>4.548238447657002</v>
          </cell>
          <cell r="G296">
            <v>4.548238447657002</v>
          </cell>
          <cell r="H296">
            <v>0</v>
          </cell>
          <cell r="I296">
            <v>0</v>
          </cell>
          <cell r="J296">
            <v>154.94633646260826</v>
          </cell>
        </row>
        <row r="297">
          <cell r="A297">
            <v>280</v>
          </cell>
          <cell r="B297">
            <v>8522</v>
          </cell>
          <cell r="C297">
            <v>0</v>
          </cell>
          <cell r="D297">
            <v>4.548238447657002</v>
          </cell>
          <cell r="E297">
            <v>0</v>
          </cell>
          <cell r="F297">
            <v>4.548238447657002</v>
          </cell>
          <cell r="G297">
            <v>4.548238447657002</v>
          </cell>
          <cell r="H297">
            <v>0</v>
          </cell>
          <cell r="I297">
            <v>0</v>
          </cell>
          <cell r="J297">
            <v>154.94633646260826</v>
          </cell>
        </row>
        <row r="298">
          <cell r="A298">
            <v>281</v>
          </cell>
          <cell r="B298">
            <v>8553</v>
          </cell>
          <cell r="C298">
            <v>0</v>
          </cell>
          <cell r="D298">
            <v>4.548238447657002</v>
          </cell>
          <cell r="E298">
            <v>0</v>
          </cell>
          <cell r="F298">
            <v>4.548238447657002</v>
          </cell>
          <cell r="G298">
            <v>4.548238447657002</v>
          </cell>
          <cell r="H298">
            <v>0</v>
          </cell>
          <cell r="I298">
            <v>0</v>
          </cell>
          <cell r="J298">
            <v>154.94633646260826</v>
          </cell>
        </row>
        <row r="299">
          <cell r="A299">
            <v>282</v>
          </cell>
          <cell r="B299">
            <v>8583</v>
          </cell>
          <cell r="C299">
            <v>0</v>
          </cell>
          <cell r="D299">
            <v>4.548238447657002</v>
          </cell>
          <cell r="E299">
            <v>0</v>
          </cell>
          <cell r="F299">
            <v>4.548238447657002</v>
          </cell>
          <cell r="G299">
            <v>4.548238447657002</v>
          </cell>
          <cell r="H299">
            <v>0</v>
          </cell>
          <cell r="I299">
            <v>0</v>
          </cell>
          <cell r="J299">
            <v>154.94633646260826</v>
          </cell>
        </row>
        <row r="300">
          <cell r="A300">
            <v>283</v>
          </cell>
          <cell r="B300">
            <v>8614</v>
          </cell>
          <cell r="C300">
            <v>0</v>
          </cell>
          <cell r="D300">
            <v>4.548238447657002</v>
          </cell>
          <cell r="E300">
            <v>0</v>
          </cell>
          <cell r="F300">
            <v>4.548238447657002</v>
          </cell>
          <cell r="G300">
            <v>4.548238447657002</v>
          </cell>
          <cell r="H300">
            <v>0</v>
          </cell>
          <cell r="I300">
            <v>0</v>
          </cell>
          <cell r="J300">
            <v>154.94633646260826</v>
          </cell>
        </row>
        <row r="301">
          <cell r="A301">
            <v>284</v>
          </cell>
          <cell r="B301">
            <v>8645</v>
          </cell>
          <cell r="C301">
            <v>0</v>
          </cell>
          <cell r="D301">
            <v>4.548238447657002</v>
          </cell>
          <cell r="E301">
            <v>0</v>
          </cell>
          <cell r="F301">
            <v>4.548238447657002</v>
          </cell>
          <cell r="G301">
            <v>4.548238447657002</v>
          </cell>
          <cell r="H301">
            <v>0</v>
          </cell>
          <cell r="I301">
            <v>0</v>
          </cell>
          <cell r="J301">
            <v>154.94633646260826</v>
          </cell>
        </row>
        <row r="302">
          <cell r="A302">
            <v>285</v>
          </cell>
          <cell r="B302">
            <v>8675</v>
          </cell>
          <cell r="C302">
            <v>0</v>
          </cell>
          <cell r="D302">
            <v>4.548238447657002</v>
          </cell>
          <cell r="E302">
            <v>0</v>
          </cell>
          <cell r="F302">
            <v>4.548238447657002</v>
          </cell>
          <cell r="G302">
            <v>4.548238447657002</v>
          </cell>
          <cell r="H302">
            <v>0</v>
          </cell>
          <cell r="I302">
            <v>0</v>
          </cell>
          <cell r="J302">
            <v>154.94633646260826</v>
          </cell>
        </row>
        <row r="303">
          <cell r="A303">
            <v>286</v>
          </cell>
          <cell r="B303">
            <v>8706</v>
          </cell>
          <cell r="C303">
            <v>0</v>
          </cell>
          <cell r="D303">
            <v>4.548238447657002</v>
          </cell>
          <cell r="E303">
            <v>0</v>
          </cell>
          <cell r="F303">
            <v>4.548238447657002</v>
          </cell>
          <cell r="G303">
            <v>4.548238447657002</v>
          </cell>
          <cell r="H303">
            <v>0</v>
          </cell>
          <cell r="I303">
            <v>0</v>
          </cell>
          <cell r="J303">
            <v>154.94633646260826</v>
          </cell>
        </row>
        <row r="304">
          <cell r="A304">
            <v>287</v>
          </cell>
          <cell r="B304">
            <v>8736</v>
          </cell>
          <cell r="C304">
            <v>0</v>
          </cell>
          <cell r="D304">
            <v>4.548238447657002</v>
          </cell>
          <cell r="E304">
            <v>0</v>
          </cell>
          <cell r="F304">
            <v>4.548238447657002</v>
          </cell>
          <cell r="G304">
            <v>4.548238447657002</v>
          </cell>
          <cell r="H304">
            <v>0</v>
          </cell>
          <cell r="I304">
            <v>0</v>
          </cell>
          <cell r="J304">
            <v>154.94633646260826</v>
          </cell>
        </row>
        <row r="305">
          <cell r="A305">
            <v>288</v>
          </cell>
          <cell r="B305">
            <v>8767</v>
          </cell>
          <cell r="C305">
            <v>0</v>
          </cell>
          <cell r="D305">
            <v>4.548238447657002</v>
          </cell>
          <cell r="E305">
            <v>0</v>
          </cell>
          <cell r="F305">
            <v>4.548238447657002</v>
          </cell>
          <cell r="G305">
            <v>4.548238447657002</v>
          </cell>
          <cell r="H305">
            <v>0</v>
          </cell>
          <cell r="I305">
            <v>0</v>
          </cell>
          <cell r="J305">
            <v>154.94633646260826</v>
          </cell>
        </row>
        <row r="306">
          <cell r="A306">
            <v>289</v>
          </cell>
          <cell r="B306">
            <v>8798</v>
          </cell>
          <cell r="C306">
            <v>0</v>
          </cell>
          <cell r="D306">
            <v>4.548238447657002</v>
          </cell>
          <cell r="E306">
            <v>0</v>
          </cell>
          <cell r="F306">
            <v>4.548238447657002</v>
          </cell>
          <cell r="G306">
            <v>4.548238447657002</v>
          </cell>
          <cell r="H306">
            <v>0</v>
          </cell>
          <cell r="I306">
            <v>0</v>
          </cell>
          <cell r="J306">
            <v>154.94633646260826</v>
          </cell>
        </row>
        <row r="307">
          <cell r="A307">
            <v>290</v>
          </cell>
          <cell r="B307">
            <v>8827</v>
          </cell>
          <cell r="C307">
            <v>0</v>
          </cell>
          <cell r="D307">
            <v>4.548238447657002</v>
          </cell>
          <cell r="E307">
            <v>0</v>
          </cell>
          <cell r="F307">
            <v>4.548238447657002</v>
          </cell>
          <cell r="G307">
            <v>4.548238447657002</v>
          </cell>
          <cell r="H307">
            <v>0</v>
          </cell>
          <cell r="I307">
            <v>0</v>
          </cell>
          <cell r="J307">
            <v>154.94633646260826</v>
          </cell>
        </row>
        <row r="308">
          <cell r="A308">
            <v>291</v>
          </cell>
          <cell r="B308">
            <v>8858</v>
          </cell>
          <cell r="C308">
            <v>0</v>
          </cell>
          <cell r="D308">
            <v>4.548238447657002</v>
          </cell>
          <cell r="E308">
            <v>0</v>
          </cell>
          <cell r="F308">
            <v>4.548238447657002</v>
          </cell>
          <cell r="G308">
            <v>4.548238447657002</v>
          </cell>
          <cell r="H308">
            <v>0</v>
          </cell>
          <cell r="I308">
            <v>0</v>
          </cell>
          <cell r="J308">
            <v>154.94633646260826</v>
          </cell>
        </row>
        <row r="309">
          <cell r="A309">
            <v>292</v>
          </cell>
          <cell r="B309">
            <v>8888</v>
          </cell>
          <cell r="C309">
            <v>0</v>
          </cell>
          <cell r="D309">
            <v>4.548238447657002</v>
          </cell>
          <cell r="E309">
            <v>0</v>
          </cell>
          <cell r="F309">
            <v>4.548238447657002</v>
          </cell>
          <cell r="G309">
            <v>4.548238447657002</v>
          </cell>
          <cell r="H309">
            <v>0</v>
          </cell>
          <cell r="I309">
            <v>0</v>
          </cell>
          <cell r="J309">
            <v>154.94633646260826</v>
          </cell>
        </row>
        <row r="310">
          <cell r="A310">
            <v>293</v>
          </cell>
          <cell r="B310">
            <v>8919</v>
          </cell>
          <cell r="C310">
            <v>0</v>
          </cell>
          <cell r="D310">
            <v>4.548238447657002</v>
          </cell>
          <cell r="E310">
            <v>0</v>
          </cell>
          <cell r="F310">
            <v>4.548238447657002</v>
          </cell>
          <cell r="G310">
            <v>4.548238447657002</v>
          </cell>
          <cell r="H310">
            <v>0</v>
          </cell>
          <cell r="I310">
            <v>0</v>
          </cell>
          <cell r="J310">
            <v>154.94633646260826</v>
          </cell>
        </row>
        <row r="311">
          <cell r="A311">
            <v>294</v>
          </cell>
          <cell r="B311">
            <v>8949</v>
          </cell>
          <cell r="C311">
            <v>0</v>
          </cell>
          <cell r="D311">
            <v>4.548238447657002</v>
          </cell>
          <cell r="E311">
            <v>0</v>
          </cell>
          <cell r="F311">
            <v>4.548238447657002</v>
          </cell>
          <cell r="G311">
            <v>4.548238447657002</v>
          </cell>
          <cell r="H311">
            <v>0</v>
          </cell>
          <cell r="I311">
            <v>0</v>
          </cell>
          <cell r="J311">
            <v>154.94633646260826</v>
          </cell>
        </row>
        <row r="312">
          <cell r="A312">
            <v>295</v>
          </cell>
          <cell r="B312">
            <v>8980</v>
          </cell>
          <cell r="C312">
            <v>0</v>
          </cell>
          <cell r="D312">
            <v>4.548238447657002</v>
          </cell>
          <cell r="E312">
            <v>0</v>
          </cell>
          <cell r="F312">
            <v>4.548238447657002</v>
          </cell>
          <cell r="G312">
            <v>4.548238447657002</v>
          </cell>
          <cell r="H312">
            <v>0</v>
          </cell>
          <cell r="I312">
            <v>0</v>
          </cell>
          <cell r="J312">
            <v>154.94633646260826</v>
          </cell>
        </row>
        <row r="313">
          <cell r="A313">
            <v>296</v>
          </cell>
          <cell r="B313">
            <v>9011</v>
          </cell>
          <cell r="C313">
            <v>0</v>
          </cell>
          <cell r="D313">
            <v>4.548238447657002</v>
          </cell>
          <cell r="E313">
            <v>0</v>
          </cell>
          <cell r="F313">
            <v>4.548238447657002</v>
          </cell>
          <cell r="G313">
            <v>4.548238447657002</v>
          </cell>
          <cell r="H313">
            <v>0</v>
          </cell>
          <cell r="I313">
            <v>0</v>
          </cell>
          <cell r="J313">
            <v>154.94633646260826</v>
          </cell>
        </row>
        <row r="314">
          <cell r="A314">
            <v>297</v>
          </cell>
          <cell r="B314">
            <v>9041</v>
          </cell>
          <cell r="C314">
            <v>0</v>
          </cell>
          <cell r="D314">
            <v>4.548238447657002</v>
          </cell>
          <cell r="E314">
            <v>0</v>
          </cell>
          <cell r="F314">
            <v>4.548238447657002</v>
          </cell>
          <cell r="G314">
            <v>4.548238447657002</v>
          </cell>
          <cell r="H314">
            <v>0</v>
          </cell>
          <cell r="I314">
            <v>0</v>
          </cell>
          <cell r="J314">
            <v>154.94633646260826</v>
          </cell>
        </row>
        <row r="315">
          <cell r="A315">
            <v>298</v>
          </cell>
          <cell r="B315">
            <v>9072</v>
          </cell>
          <cell r="C315">
            <v>0</v>
          </cell>
          <cell r="D315">
            <v>4.548238447657002</v>
          </cell>
          <cell r="E315">
            <v>0</v>
          </cell>
          <cell r="F315">
            <v>4.548238447657002</v>
          </cell>
          <cell r="G315">
            <v>4.548238447657002</v>
          </cell>
          <cell r="H315">
            <v>0</v>
          </cell>
          <cell r="I315">
            <v>0</v>
          </cell>
          <cell r="J315">
            <v>154.94633646260826</v>
          </cell>
        </row>
        <row r="316">
          <cell r="A316">
            <v>299</v>
          </cell>
          <cell r="B316">
            <v>9102</v>
          </cell>
          <cell r="C316">
            <v>0</v>
          </cell>
          <cell r="D316">
            <v>4.548238447657002</v>
          </cell>
          <cell r="E316">
            <v>0</v>
          </cell>
          <cell r="F316">
            <v>4.548238447657002</v>
          </cell>
          <cell r="G316">
            <v>4.548238447657002</v>
          </cell>
          <cell r="H316">
            <v>0</v>
          </cell>
          <cell r="I316">
            <v>0</v>
          </cell>
          <cell r="J316">
            <v>154.94633646260826</v>
          </cell>
        </row>
        <row r="317">
          <cell r="A317">
            <v>300</v>
          </cell>
          <cell r="B317">
            <v>9133</v>
          </cell>
          <cell r="C317">
            <v>0</v>
          </cell>
          <cell r="D317">
            <v>4.548238447657002</v>
          </cell>
          <cell r="E317">
            <v>0</v>
          </cell>
          <cell r="F317">
            <v>4.548238447657002</v>
          </cell>
          <cell r="G317">
            <v>4.548238447657002</v>
          </cell>
          <cell r="H317">
            <v>0</v>
          </cell>
          <cell r="I317">
            <v>0</v>
          </cell>
          <cell r="J317">
            <v>154.94633646260826</v>
          </cell>
        </row>
        <row r="318">
          <cell r="A318">
            <v>301</v>
          </cell>
          <cell r="B318">
            <v>9164</v>
          </cell>
          <cell r="C318">
            <v>0</v>
          </cell>
          <cell r="D318">
            <v>4.548238447657002</v>
          </cell>
          <cell r="E318">
            <v>0</v>
          </cell>
          <cell r="F318">
            <v>4.548238447657002</v>
          </cell>
          <cell r="G318">
            <v>4.548238447657002</v>
          </cell>
          <cell r="H318">
            <v>0</v>
          </cell>
          <cell r="I318">
            <v>0</v>
          </cell>
          <cell r="J318">
            <v>154.94633646260826</v>
          </cell>
        </row>
        <row r="319">
          <cell r="A319">
            <v>302</v>
          </cell>
          <cell r="B319">
            <v>9192</v>
          </cell>
          <cell r="C319">
            <v>0</v>
          </cell>
          <cell r="D319">
            <v>4.548238447657002</v>
          </cell>
          <cell r="E319">
            <v>0</v>
          </cell>
          <cell r="F319">
            <v>4.548238447657002</v>
          </cell>
          <cell r="G319">
            <v>4.548238447657002</v>
          </cell>
          <cell r="H319">
            <v>0</v>
          </cell>
          <cell r="I319">
            <v>0</v>
          </cell>
          <cell r="J319">
            <v>154.94633646260826</v>
          </cell>
        </row>
        <row r="320">
          <cell r="A320">
            <v>303</v>
          </cell>
          <cell r="B320">
            <v>9223</v>
          </cell>
          <cell r="C320">
            <v>0</v>
          </cell>
          <cell r="D320">
            <v>4.548238447657002</v>
          </cell>
          <cell r="E320">
            <v>0</v>
          </cell>
          <cell r="F320">
            <v>4.548238447657002</v>
          </cell>
          <cell r="G320">
            <v>4.548238447657002</v>
          </cell>
          <cell r="H320">
            <v>0</v>
          </cell>
          <cell r="I320">
            <v>0</v>
          </cell>
          <cell r="J320">
            <v>154.94633646260826</v>
          </cell>
        </row>
        <row r="321">
          <cell r="A321">
            <v>304</v>
          </cell>
          <cell r="B321">
            <v>9253</v>
          </cell>
          <cell r="C321">
            <v>0</v>
          </cell>
          <cell r="D321">
            <v>4.548238447657002</v>
          </cell>
          <cell r="E321">
            <v>0</v>
          </cell>
          <cell r="F321">
            <v>4.548238447657002</v>
          </cell>
          <cell r="G321">
            <v>4.548238447657002</v>
          </cell>
          <cell r="H321">
            <v>0</v>
          </cell>
          <cell r="I321">
            <v>0</v>
          </cell>
          <cell r="J321">
            <v>154.94633646260826</v>
          </cell>
        </row>
        <row r="322">
          <cell r="A322">
            <v>305</v>
          </cell>
          <cell r="B322">
            <v>9284</v>
          </cell>
          <cell r="C322">
            <v>0</v>
          </cell>
          <cell r="D322">
            <v>4.548238447657002</v>
          </cell>
          <cell r="E322">
            <v>0</v>
          </cell>
          <cell r="F322">
            <v>4.548238447657002</v>
          </cell>
          <cell r="G322">
            <v>4.548238447657002</v>
          </cell>
          <cell r="H322">
            <v>0</v>
          </cell>
          <cell r="I322">
            <v>0</v>
          </cell>
          <cell r="J322">
            <v>154.94633646260826</v>
          </cell>
        </row>
        <row r="323">
          <cell r="A323">
            <v>306</v>
          </cell>
          <cell r="B323">
            <v>9314</v>
          </cell>
          <cell r="C323">
            <v>0</v>
          </cell>
          <cell r="D323">
            <v>4.548238447657002</v>
          </cell>
          <cell r="E323">
            <v>0</v>
          </cell>
          <cell r="F323">
            <v>4.548238447657002</v>
          </cell>
          <cell r="G323">
            <v>4.548238447657002</v>
          </cell>
          <cell r="H323">
            <v>0</v>
          </cell>
          <cell r="I323">
            <v>0</v>
          </cell>
          <cell r="J323">
            <v>154.94633646260826</v>
          </cell>
        </row>
        <row r="324">
          <cell r="A324">
            <v>307</v>
          </cell>
          <cell r="B324">
            <v>9345</v>
          </cell>
          <cell r="C324">
            <v>0</v>
          </cell>
          <cell r="D324">
            <v>4.548238447657002</v>
          </cell>
          <cell r="E324">
            <v>0</v>
          </cell>
          <cell r="F324">
            <v>4.548238447657002</v>
          </cell>
          <cell r="G324">
            <v>4.548238447657002</v>
          </cell>
          <cell r="H324">
            <v>0</v>
          </cell>
          <cell r="I324">
            <v>0</v>
          </cell>
          <cell r="J324">
            <v>154.94633646260826</v>
          </cell>
        </row>
        <row r="325">
          <cell r="A325">
            <v>308</v>
          </cell>
          <cell r="B325">
            <v>9376</v>
          </cell>
          <cell r="C325">
            <v>0</v>
          </cell>
          <cell r="D325">
            <v>4.548238447657002</v>
          </cell>
          <cell r="E325">
            <v>0</v>
          </cell>
          <cell r="F325">
            <v>4.548238447657002</v>
          </cell>
          <cell r="G325">
            <v>4.548238447657002</v>
          </cell>
          <cell r="H325">
            <v>0</v>
          </cell>
          <cell r="I325">
            <v>0</v>
          </cell>
          <cell r="J325">
            <v>154.94633646260826</v>
          </cell>
        </row>
        <row r="326">
          <cell r="A326">
            <v>309</v>
          </cell>
          <cell r="B326">
            <v>9406</v>
          </cell>
          <cell r="C326">
            <v>0</v>
          </cell>
          <cell r="D326">
            <v>4.548238447657002</v>
          </cell>
          <cell r="E326">
            <v>0</v>
          </cell>
          <cell r="F326">
            <v>4.548238447657002</v>
          </cell>
          <cell r="G326">
            <v>4.548238447657002</v>
          </cell>
          <cell r="H326">
            <v>0</v>
          </cell>
          <cell r="I326">
            <v>0</v>
          </cell>
          <cell r="J326">
            <v>154.94633646260826</v>
          </cell>
        </row>
        <row r="327">
          <cell r="A327">
            <v>310</v>
          </cell>
          <cell r="B327">
            <v>9437</v>
          </cell>
          <cell r="C327">
            <v>0</v>
          </cell>
          <cell r="D327">
            <v>4.548238447657002</v>
          </cell>
          <cell r="E327">
            <v>0</v>
          </cell>
          <cell r="F327">
            <v>4.548238447657002</v>
          </cell>
          <cell r="G327">
            <v>4.548238447657002</v>
          </cell>
          <cell r="H327">
            <v>0</v>
          </cell>
          <cell r="I327">
            <v>0</v>
          </cell>
          <cell r="J327">
            <v>154.94633646260826</v>
          </cell>
        </row>
        <row r="328">
          <cell r="A328">
            <v>311</v>
          </cell>
          <cell r="B328">
            <v>9467</v>
          </cell>
          <cell r="C328">
            <v>0</v>
          </cell>
          <cell r="D328">
            <v>4.548238447657002</v>
          </cell>
          <cell r="E328">
            <v>0</v>
          </cell>
          <cell r="F328">
            <v>4.548238447657002</v>
          </cell>
          <cell r="G328">
            <v>4.548238447657002</v>
          </cell>
          <cell r="H328">
            <v>0</v>
          </cell>
          <cell r="I328">
            <v>0</v>
          </cell>
          <cell r="J328">
            <v>154.94633646260826</v>
          </cell>
        </row>
        <row r="329">
          <cell r="A329">
            <v>312</v>
          </cell>
          <cell r="B329">
            <v>9498</v>
          </cell>
          <cell r="C329">
            <v>0</v>
          </cell>
          <cell r="D329">
            <v>4.548238447657002</v>
          </cell>
          <cell r="E329">
            <v>0</v>
          </cell>
          <cell r="F329">
            <v>4.548238447657002</v>
          </cell>
          <cell r="G329">
            <v>4.548238447657002</v>
          </cell>
          <cell r="H329">
            <v>0</v>
          </cell>
          <cell r="I329">
            <v>0</v>
          </cell>
          <cell r="J329">
            <v>154.94633646260826</v>
          </cell>
        </row>
        <row r="330">
          <cell r="A330">
            <v>313</v>
          </cell>
          <cell r="B330">
            <v>9529</v>
          </cell>
          <cell r="C330">
            <v>0</v>
          </cell>
          <cell r="D330">
            <v>4.548238447657002</v>
          </cell>
          <cell r="E330">
            <v>0</v>
          </cell>
          <cell r="F330">
            <v>4.548238447657002</v>
          </cell>
          <cell r="G330">
            <v>4.548238447657002</v>
          </cell>
          <cell r="H330">
            <v>0</v>
          </cell>
          <cell r="I330">
            <v>0</v>
          </cell>
          <cell r="J330">
            <v>154.94633646260826</v>
          </cell>
        </row>
        <row r="331">
          <cell r="A331">
            <v>314</v>
          </cell>
          <cell r="B331">
            <v>9557</v>
          </cell>
          <cell r="C331">
            <v>0</v>
          </cell>
          <cell r="D331">
            <v>4.548238447657002</v>
          </cell>
          <cell r="E331">
            <v>0</v>
          </cell>
          <cell r="F331">
            <v>4.548238447657002</v>
          </cell>
          <cell r="G331">
            <v>4.548238447657002</v>
          </cell>
          <cell r="H331">
            <v>0</v>
          </cell>
          <cell r="I331">
            <v>0</v>
          </cell>
          <cell r="J331">
            <v>154.94633646260826</v>
          </cell>
        </row>
        <row r="332">
          <cell r="A332">
            <v>315</v>
          </cell>
          <cell r="B332">
            <v>9588</v>
          </cell>
          <cell r="C332">
            <v>0</v>
          </cell>
          <cell r="D332">
            <v>4.548238447657002</v>
          </cell>
          <cell r="E332">
            <v>0</v>
          </cell>
          <cell r="F332">
            <v>4.548238447657002</v>
          </cell>
          <cell r="G332">
            <v>4.548238447657002</v>
          </cell>
          <cell r="H332">
            <v>0</v>
          </cell>
          <cell r="I332">
            <v>0</v>
          </cell>
          <cell r="J332">
            <v>154.94633646260826</v>
          </cell>
        </row>
        <row r="333">
          <cell r="A333">
            <v>316</v>
          </cell>
          <cell r="B333">
            <v>9618</v>
          </cell>
          <cell r="C333">
            <v>0</v>
          </cell>
          <cell r="D333">
            <v>4.548238447657002</v>
          </cell>
          <cell r="E333">
            <v>0</v>
          </cell>
          <cell r="F333">
            <v>4.548238447657002</v>
          </cell>
          <cell r="G333">
            <v>4.548238447657002</v>
          </cell>
          <cell r="H333">
            <v>0</v>
          </cell>
          <cell r="I333">
            <v>0</v>
          </cell>
          <cell r="J333">
            <v>154.94633646260826</v>
          </cell>
        </row>
        <row r="334">
          <cell r="A334">
            <v>317</v>
          </cell>
          <cell r="B334">
            <v>9649</v>
          </cell>
          <cell r="C334">
            <v>0</v>
          </cell>
          <cell r="D334">
            <v>4.548238447657002</v>
          </cell>
          <cell r="E334">
            <v>0</v>
          </cell>
          <cell r="F334">
            <v>4.548238447657002</v>
          </cell>
          <cell r="G334">
            <v>4.548238447657002</v>
          </cell>
          <cell r="H334">
            <v>0</v>
          </cell>
          <cell r="I334">
            <v>0</v>
          </cell>
          <cell r="J334">
            <v>154.94633646260826</v>
          </cell>
        </row>
        <row r="335">
          <cell r="A335">
            <v>318</v>
          </cell>
          <cell r="B335">
            <v>9679</v>
          </cell>
          <cell r="C335">
            <v>0</v>
          </cell>
          <cell r="D335">
            <v>4.548238447657002</v>
          </cell>
          <cell r="E335">
            <v>0</v>
          </cell>
          <cell r="F335">
            <v>4.548238447657002</v>
          </cell>
          <cell r="G335">
            <v>4.548238447657002</v>
          </cell>
          <cell r="H335">
            <v>0</v>
          </cell>
          <cell r="I335">
            <v>0</v>
          </cell>
          <cell r="J335">
            <v>154.94633646260826</v>
          </cell>
        </row>
        <row r="336">
          <cell r="A336">
            <v>319</v>
          </cell>
          <cell r="B336">
            <v>9710</v>
          </cell>
          <cell r="C336">
            <v>0</v>
          </cell>
          <cell r="D336">
            <v>4.548238447657002</v>
          </cell>
          <cell r="E336">
            <v>0</v>
          </cell>
          <cell r="F336">
            <v>4.548238447657002</v>
          </cell>
          <cell r="G336">
            <v>4.548238447657002</v>
          </cell>
          <cell r="H336">
            <v>0</v>
          </cell>
          <cell r="I336">
            <v>0</v>
          </cell>
          <cell r="J336">
            <v>154.94633646260826</v>
          </cell>
        </row>
        <row r="337">
          <cell r="A337">
            <v>320</v>
          </cell>
          <cell r="B337">
            <v>9741</v>
          </cell>
          <cell r="C337">
            <v>0</v>
          </cell>
          <cell r="D337">
            <v>4.548238447657002</v>
          </cell>
          <cell r="E337">
            <v>0</v>
          </cell>
          <cell r="F337">
            <v>4.548238447657002</v>
          </cell>
          <cell r="G337">
            <v>4.548238447657002</v>
          </cell>
          <cell r="H337">
            <v>0</v>
          </cell>
          <cell r="I337">
            <v>0</v>
          </cell>
          <cell r="J337">
            <v>154.94633646260826</v>
          </cell>
        </row>
        <row r="338">
          <cell r="A338">
            <v>321</v>
          </cell>
          <cell r="B338">
            <v>9771</v>
          </cell>
          <cell r="C338">
            <v>0</v>
          </cell>
          <cell r="D338">
            <v>4.548238447657002</v>
          </cell>
          <cell r="E338">
            <v>0</v>
          </cell>
          <cell r="F338">
            <v>4.548238447657002</v>
          </cell>
          <cell r="G338">
            <v>4.548238447657002</v>
          </cell>
          <cell r="H338">
            <v>0</v>
          </cell>
          <cell r="I338">
            <v>0</v>
          </cell>
          <cell r="J338">
            <v>154.94633646260826</v>
          </cell>
        </row>
        <row r="339">
          <cell r="A339">
            <v>322</v>
          </cell>
          <cell r="B339">
            <v>9802</v>
          </cell>
          <cell r="C339">
            <v>0</v>
          </cell>
          <cell r="D339">
            <v>4.548238447657002</v>
          </cell>
          <cell r="E339">
            <v>0</v>
          </cell>
          <cell r="F339">
            <v>4.548238447657002</v>
          </cell>
          <cell r="G339">
            <v>4.548238447657002</v>
          </cell>
          <cell r="H339">
            <v>0</v>
          </cell>
          <cell r="I339">
            <v>0</v>
          </cell>
          <cell r="J339">
            <v>154.94633646260826</v>
          </cell>
        </row>
        <row r="340">
          <cell r="A340">
            <v>323</v>
          </cell>
          <cell r="B340">
            <v>9832</v>
          </cell>
          <cell r="C340">
            <v>0</v>
          </cell>
          <cell r="D340">
            <v>4.548238447657002</v>
          </cell>
          <cell r="E340">
            <v>0</v>
          </cell>
          <cell r="F340">
            <v>4.548238447657002</v>
          </cell>
          <cell r="G340">
            <v>4.548238447657002</v>
          </cell>
          <cell r="H340">
            <v>0</v>
          </cell>
          <cell r="I340">
            <v>0</v>
          </cell>
          <cell r="J340">
            <v>154.94633646260826</v>
          </cell>
        </row>
        <row r="341">
          <cell r="A341">
            <v>324</v>
          </cell>
          <cell r="B341">
            <v>9863</v>
          </cell>
          <cell r="C341">
            <v>0</v>
          </cell>
          <cell r="D341">
            <v>4.548238447657002</v>
          </cell>
          <cell r="E341">
            <v>0</v>
          </cell>
          <cell r="F341">
            <v>4.548238447657002</v>
          </cell>
          <cell r="G341">
            <v>4.548238447657002</v>
          </cell>
          <cell r="H341">
            <v>0</v>
          </cell>
          <cell r="I341">
            <v>0</v>
          </cell>
          <cell r="J341">
            <v>154.94633646260826</v>
          </cell>
        </row>
        <row r="342">
          <cell r="A342">
            <v>325</v>
          </cell>
          <cell r="B342">
            <v>9894</v>
          </cell>
          <cell r="C342">
            <v>0</v>
          </cell>
          <cell r="D342">
            <v>4.548238447657002</v>
          </cell>
          <cell r="E342">
            <v>0</v>
          </cell>
          <cell r="F342">
            <v>4.548238447657002</v>
          </cell>
          <cell r="G342">
            <v>4.548238447657002</v>
          </cell>
          <cell r="H342">
            <v>0</v>
          </cell>
          <cell r="I342">
            <v>0</v>
          </cell>
          <cell r="J342">
            <v>154.94633646260826</v>
          </cell>
        </row>
        <row r="343">
          <cell r="A343">
            <v>326</v>
          </cell>
          <cell r="B343">
            <v>9922</v>
          </cell>
          <cell r="C343">
            <v>0</v>
          </cell>
          <cell r="D343">
            <v>4.548238447657002</v>
          </cell>
          <cell r="E343">
            <v>0</v>
          </cell>
          <cell r="F343">
            <v>4.548238447657002</v>
          </cell>
          <cell r="G343">
            <v>4.548238447657002</v>
          </cell>
          <cell r="H343">
            <v>0</v>
          </cell>
          <cell r="I343">
            <v>0</v>
          </cell>
          <cell r="J343">
            <v>154.94633646260826</v>
          </cell>
        </row>
        <row r="344">
          <cell r="A344">
            <v>327</v>
          </cell>
          <cell r="B344">
            <v>9953</v>
          </cell>
          <cell r="C344">
            <v>0</v>
          </cell>
          <cell r="D344">
            <v>4.548238447657002</v>
          </cell>
          <cell r="E344">
            <v>0</v>
          </cell>
          <cell r="F344">
            <v>4.548238447657002</v>
          </cell>
          <cell r="G344">
            <v>4.548238447657002</v>
          </cell>
          <cell r="H344">
            <v>0</v>
          </cell>
          <cell r="I344">
            <v>0</v>
          </cell>
          <cell r="J344">
            <v>154.94633646260826</v>
          </cell>
        </row>
        <row r="345">
          <cell r="A345">
            <v>328</v>
          </cell>
          <cell r="B345">
            <v>9983</v>
          </cell>
          <cell r="C345">
            <v>0</v>
          </cell>
          <cell r="D345">
            <v>4.548238447657002</v>
          </cell>
          <cell r="E345">
            <v>0</v>
          </cell>
          <cell r="F345">
            <v>4.548238447657002</v>
          </cell>
          <cell r="G345">
            <v>4.548238447657002</v>
          </cell>
          <cell r="H345">
            <v>0</v>
          </cell>
          <cell r="I345">
            <v>0</v>
          </cell>
          <cell r="J345">
            <v>154.94633646260826</v>
          </cell>
        </row>
        <row r="346">
          <cell r="A346">
            <v>329</v>
          </cell>
          <cell r="B346">
            <v>10014</v>
          </cell>
          <cell r="C346">
            <v>0</v>
          </cell>
          <cell r="D346">
            <v>4.548238447657002</v>
          </cell>
          <cell r="E346">
            <v>0</v>
          </cell>
          <cell r="F346">
            <v>4.548238447657002</v>
          </cell>
          <cell r="G346">
            <v>4.548238447657002</v>
          </cell>
          <cell r="H346">
            <v>0</v>
          </cell>
          <cell r="I346">
            <v>0</v>
          </cell>
          <cell r="J346">
            <v>154.94633646260826</v>
          </cell>
        </row>
        <row r="347">
          <cell r="A347">
            <v>330</v>
          </cell>
          <cell r="B347">
            <v>10044</v>
          </cell>
          <cell r="C347">
            <v>0</v>
          </cell>
          <cell r="D347">
            <v>4.548238447657002</v>
          </cell>
          <cell r="E347">
            <v>0</v>
          </cell>
          <cell r="F347">
            <v>4.548238447657002</v>
          </cell>
          <cell r="G347">
            <v>4.548238447657002</v>
          </cell>
          <cell r="H347">
            <v>0</v>
          </cell>
          <cell r="I347">
            <v>0</v>
          </cell>
          <cell r="J347">
            <v>154.94633646260826</v>
          </cell>
        </row>
        <row r="348">
          <cell r="A348">
            <v>331</v>
          </cell>
          <cell r="B348">
            <v>10075</v>
          </cell>
          <cell r="C348">
            <v>0</v>
          </cell>
          <cell r="D348">
            <v>4.548238447657002</v>
          </cell>
          <cell r="E348">
            <v>0</v>
          </cell>
          <cell r="F348">
            <v>4.548238447657002</v>
          </cell>
          <cell r="G348">
            <v>4.548238447657002</v>
          </cell>
          <cell r="H348">
            <v>0</v>
          </cell>
          <cell r="I348">
            <v>0</v>
          </cell>
          <cell r="J348">
            <v>154.94633646260826</v>
          </cell>
        </row>
        <row r="349">
          <cell r="A349">
            <v>332</v>
          </cell>
          <cell r="B349">
            <v>10106</v>
          </cell>
          <cell r="C349">
            <v>0</v>
          </cell>
          <cell r="D349">
            <v>4.548238447657002</v>
          </cell>
          <cell r="E349">
            <v>0</v>
          </cell>
          <cell r="F349">
            <v>4.548238447657002</v>
          </cell>
          <cell r="G349">
            <v>4.548238447657002</v>
          </cell>
          <cell r="H349">
            <v>0</v>
          </cell>
          <cell r="I349">
            <v>0</v>
          </cell>
          <cell r="J349">
            <v>154.94633646260826</v>
          </cell>
        </row>
        <row r="350">
          <cell r="A350">
            <v>333</v>
          </cell>
          <cell r="B350">
            <v>10136</v>
          </cell>
          <cell r="C350">
            <v>0</v>
          </cell>
          <cell r="D350">
            <v>4.548238447657002</v>
          </cell>
          <cell r="E350">
            <v>0</v>
          </cell>
          <cell r="F350">
            <v>4.548238447657002</v>
          </cell>
          <cell r="G350">
            <v>4.548238447657002</v>
          </cell>
          <cell r="H350">
            <v>0</v>
          </cell>
          <cell r="I350">
            <v>0</v>
          </cell>
          <cell r="J350">
            <v>154.94633646260826</v>
          </cell>
        </row>
        <row r="351">
          <cell r="A351">
            <v>334</v>
          </cell>
          <cell r="B351">
            <v>10167</v>
          </cell>
          <cell r="C351">
            <v>0</v>
          </cell>
          <cell r="D351">
            <v>4.548238447657002</v>
          </cell>
          <cell r="E351">
            <v>0</v>
          </cell>
          <cell r="F351">
            <v>4.548238447657002</v>
          </cell>
          <cell r="G351">
            <v>4.548238447657002</v>
          </cell>
          <cell r="H351">
            <v>0</v>
          </cell>
          <cell r="I351">
            <v>0</v>
          </cell>
          <cell r="J351">
            <v>154.94633646260826</v>
          </cell>
        </row>
        <row r="352">
          <cell r="A352">
            <v>335</v>
          </cell>
          <cell r="B352">
            <v>10197</v>
          </cell>
          <cell r="C352">
            <v>0</v>
          </cell>
          <cell r="D352">
            <v>4.548238447657002</v>
          </cell>
          <cell r="E352">
            <v>0</v>
          </cell>
          <cell r="F352">
            <v>4.548238447657002</v>
          </cell>
          <cell r="G352">
            <v>4.548238447657002</v>
          </cell>
          <cell r="H352">
            <v>0</v>
          </cell>
          <cell r="I352">
            <v>0</v>
          </cell>
          <cell r="J352">
            <v>154.94633646260826</v>
          </cell>
        </row>
        <row r="353">
          <cell r="A353">
            <v>336</v>
          </cell>
          <cell r="B353">
            <v>10228</v>
          </cell>
          <cell r="C353">
            <v>0</v>
          </cell>
          <cell r="D353">
            <v>4.548238447657002</v>
          </cell>
          <cell r="E353">
            <v>0</v>
          </cell>
          <cell r="F353">
            <v>4.548238447657002</v>
          </cell>
          <cell r="G353">
            <v>4.548238447657002</v>
          </cell>
          <cell r="H353">
            <v>0</v>
          </cell>
          <cell r="I353">
            <v>0</v>
          </cell>
          <cell r="J353">
            <v>154.94633646260826</v>
          </cell>
        </row>
        <row r="354">
          <cell r="A354">
            <v>337</v>
          </cell>
          <cell r="B354">
            <v>10259</v>
          </cell>
          <cell r="C354">
            <v>0</v>
          </cell>
          <cell r="D354">
            <v>4.548238447657002</v>
          </cell>
          <cell r="E354">
            <v>0</v>
          </cell>
          <cell r="F354">
            <v>4.548238447657002</v>
          </cell>
          <cell r="G354">
            <v>4.548238447657002</v>
          </cell>
          <cell r="H354">
            <v>0</v>
          </cell>
          <cell r="I354">
            <v>0</v>
          </cell>
          <cell r="J354">
            <v>154.94633646260826</v>
          </cell>
        </row>
        <row r="355">
          <cell r="A355">
            <v>338</v>
          </cell>
          <cell r="B355">
            <v>10288</v>
          </cell>
          <cell r="C355">
            <v>0</v>
          </cell>
          <cell r="D355">
            <v>4.548238447657002</v>
          </cell>
          <cell r="E355">
            <v>0</v>
          </cell>
          <cell r="F355">
            <v>4.548238447657002</v>
          </cell>
          <cell r="G355">
            <v>4.548238447657002</v>
          </cell>
          <cell r="H355">
            <v>0</v>
          </cell>
          <cell r="I355">
            <v>0</v>
          </cell>
          <cell r="J355">
            <v>154.94633646260826</v>
          </cell>
        </row>
        <row r="356">
          <cell r="A356">
            <v>339</v>
          </cell>
          <cell r="B356">
            <v>10319</v>
          </cell>
          <cell r="C356">
            <v>0</v>
          </cell>
          <cell r="D356">
            <v>4.548238447657002</v>
          </cell>
          <cell r="E356">
            <v>0</v>
          </cell>
          <cell r="F356">
            <v>4.548238447657002</v>
          </cell>
          <cell r="G356">
            <v>4.548238447657002</v>
          </cell>
          <cell r="H356">
            <v>0</v>
          </cell>
          <cell r="I356">
            <v>0</v>
          </cell>
          <cell r="J356">
            <v>154.94633646260826</v>
          </cell>
        </row>
        <row r="357">
          <cell r="A357">
            <v>340</v>
          </cell>
          <cell r="B357">
            <v>10349</v>
          </cell>
          <cell r="C357">
            <v>0</v>
          </cell>
          <cell r="D357">
            <v>4.548238447657002</v>
          </cell>
          <cell r="E357">
            <v>0</v>
          </cell>
          <cell r="F357">
            <v>4.548238447657002</v>
          </cell>
          <cell r="G357">
            <v>4.548238447657002</v>
          </cell>
          <cell r="H357">
            <v>0</v>
          </cell>
          <cell r="I357">
            <v>0</v>
          </cell>
          <cell r="J357">
            <v>154.94633646260826</v>
          </cell>
        </row>
        <row r="358">
          <cell r="A358">
            <v>341</v>
          </cell>
          <cell r="B358">
            <v>10380</v>
          </cell>
          <cell r="C358">
            <v>0</v>
          </cell>
          <cell r="D358">
            <v>4.548238447657002</v>
          </cell>
          <cell r="E358">
            <v>0</v>
          </cell>
          <cell r="F358">
            <v>4.548238447657002</v>
          </cell>
          <cell r="G358">
            <v>4.548238447657002</v>
          </cell>
          <cell r="H358">
            <v>0</v>
          </cell>
          <cell r="I358">
            <v>0</v>
          </cell>
          <cell r="J358">
            <v>154.94633646260826</v>
          </cell>
        </row>
        <row r="359">
          <cell r="A359">
            <v>342</v>
          </cell>
          <cell r="B359">
            <v>10410</v>
          </cell>
          <cell r="C359">
            <v>0</v>
          </cell>
          <cell r="D359">
            <v>4.548238447657002</v>
          </cell>
          <cell r="E359">
            <v>0</v>
          </cell>
          <cell r="F359">
            <v>4.548238447657002</v>
          </cell>
          <cell r="G359">
            <v>4.548238447657002</v>
          </cell>
          <cell r="H359">
            <v>0</v>
          </cell>
          <cell r="I359">
            <v>0</v>
          </cell>
          <cell r="J359">
            <v>154.94633646260826</v>
          </cell>
        </row>
        <row r="360">
          <cell r="A360">
            <v>343</v>
          </cell>
          <cell r="B360">
            <v>10441</v>
          </cell>
          <cell r="C360">
            <v>0</v>
          </cell>
          <cell r="D360">
            <v>4.548238447657002</v>
          </cell>
          <cell r="E360">
            <v>0</v>
          </cell>
          <cell r="F360">
            <v>4.548238447657002</v>
          </cell>
          <cell r="G360">
            <v>4.548238447657002</v>
          </cell>
          <cell r="H360">
            <v>0</v>
          </cell>
          <cell r="I360">
            <v>0</v>
          </cell>
          <cell r="J360">
            <v>154.94633646260826</v>
          </cell>
        </row>
        <row r="361">
          <cell r="A361">
            <v>344</v>
          </cell>
          <cell r="B361">
            <v>10472</v>
          </cell>
          <cell r="C361">
            <v>0</v>
          </cell>
          <cell r="D361">
            <v>4.548238447657002</v>
          </cell>
          <cell r="E361">
            <v>0</v>
          </cell>
          <cell r="F361">
            <v>4.548238447657002</v>
          </cell>
          <cell r="G361">
            <v>4.548238447657002</v>
          </cell>
          <cell r="H361">
            <v>0</v>
          </cell>
          <cell r="I361">
            <v>0</v>
          </cell>
          <cell r="J361">
            <v>154.94633646260826</v>
          </cell>
        </row>
        <row r="362">
          <cell r="A362">
            <v>345</v>
          </cell>
          <cell r="B362">
            <v>10502</v>
          </cell>
          <cell r="C362">
            <v>0</v>
          </cell>
          <cell r="D362">
            <v>4.548238447657002</v>
          </cell>
          <cell r="E362">
            <v>0</v>
          </cell>
          <cell r="F362">
            <v>4.548238447657002</v>
          </cell>
          <cell r="G362">
            <v>4.548238447657002</v>
          </cell>
          <cell r="H362">
            <v>0</v>
          </cell>
          <cell r="I362">
            <v>0</v>
          </cell>
          <cell r="J362">
            <v>154.94633646260826</v>
          </cell>
        </row>
        <row r="363">
          <cell r="A363">
            <v>346</v>
          </cell>
          <cell r="B363">
            <v>10533</v>
          </cell>
          <cell r="C363">
            <v>0</v>
          </cell>
          <cell r="D363">
            <v>4.548238447657002</v>
          </cell>
          <cell r="E363">
            <v>0</v>
          </cell>
          <cell r="F363">
            <v>4.548238447657002</v>
          </cell>
          <cell r="G363">
            <v>4.548238447657002</v>
          </cell>
          <cell r="H363">
            <v>0</v>
          </cell>
          <cell r="I363">
            <v>0</v>
          </cell>
          <cell r="J363">
            <v>154.94633646260826</v>
          </cell>
        </row>
        <row r="364">
          <cell r="A364">
            <v>347</v>
          </cell>
          <cell r="B364">
            <v>10563</v>
          </cell>
          <cell r="C364">
            <v>0</v>
          </cell>
          <cell r="D364">
            <v>4.548238447657002</v>
          </cell>
          <cell r="E364">
            <v>0</v>
          </cell>
          <cell r="F364">
            <v>4.548238447657002</v>
          </cell>
          <cell r="G364">
            <v>4.548238447657002</v>
          </cell>
          <cell r="H364">
            <v>0</v>
          </cell>
          <cell r="I364">
            <v>0</v>
          </cell>
          <cell r="J364">
            <v>154.94633646260826</v>
          </cell>
        </row>
        <row r="365">
          <cell r="A365">
            <v>348</v>
          </cell>
          <cell r="B365">
            <v>10594</v>
          </cell>
          <cell r="C365">
            <v>0</v>
          </cell>
          <cell r="D365">
            <v>4.548238447657002</v>
          </cell>
          <cell r="E365">
            <v>0</v>
          </cell>
          <cell r="F365">
            <v>4.548238447657002</v>
          </cell>
          <cell r="G365">
            <v>4.548238447657002</v>
          </cell>
          <cell r="H365">
            <v>0</v>
          </cell>
          <cell r="I365">
            <v>0</v>
          </cell>
          <cell r="J365">
            <v>154.94633646260826</v>
          </cell>
        </row>
        <row r="366">
          <cell r="A366">
            <v>349</v>
          </cell>
          <cell r="B366">
            <v>10625</v>
          </cell>
          <cell r="C366">
            <v>0</v>
          </cell>
          <cell r="D366">
            <v>4.548238447657002</v>
          </cell>
          <cell r="E366">
            <v>0</v>
          </cell>
          <cell r="F366">
            <v>4.548238447657002</v>
          </cell>
          <cell r="G366">
            <v>4.548238447657002</v>
          </cell>
          <cell r="H366">
            <v>0</v>
          </cell>
          <cell r="I366">
            <v>0</v>
          </cell>
          <cell r="J366">
            <v>154.94633646260826</v>
          </cell>
        </row>
        <row r="367">
          <cell r="A367">
            <v>350</v>
          </cell>
          <cell r="B367">
            <v>10653</v>
          </cell>
          <cell r="C367">
            <v>0</v>
          </cell>
          <cell r="D367">
            <v>4.548238447657002</v>
          </cell>
          <cell r="E367">
            <v>0</v>
          </cell>
          <cell r="F367">
            <v>4.548238447657002</v>
          </cell>
          <cell r="G367">
            <v>4.548238447657002</v>
          </cell>
          <cell r="H367">
            <v>0</v>
          </cell>
          <cell r="I367">
            <v>0</v>
          </cell>
          <cell r="J367">
            <v>154.94633646260826</v>
          </cell>
        </row>
        <row r="368">
          <cell r="A368">
            <v>351</v>
          </cell>
          <cell r="B368">
            <v>10684</v>
          </cell>
          <cell r="C368">
            <v>0</v>
          </cell>
          <cell r="D368">
            <v>4.548238447657002</v>
          </cell>
          <cell r="E368">
            <v>0</v>
          </cell>
          <cell r="F368">
            <v>4.548238447657002</v>
          </cell>
          <cell r="G368">
            <v>4.548238447657002</v>
          </cell>
          <cell r="H368">
            <v>0</v>
          </cell>
          <cell r="I368">
            <v>0</v>
          </cell>
          <cell r="J368">
            <v>154.94633646260826</v>
          </cell>
        </row>
        <row r="369">
          <cell r="A369">
            <v>352</v>
          </cell>
          <cell r="B369">
            <v>10714</v>
          </cell>
          <cell r="C369">
            <v>0</v>
          </cell>
          <cell r="D369">
            <v>4.548238447657002</v>
          </cell>
          <cell r="E369">
            <v>0</v>
          </cell>
          <cell r="F369">
            <v>4.548238447657002</v>
          </cell>
          <cell r="G369">
            <v>4.548238447657002</v>
          </cell>
          <cell r="H369">
            <v>0</v>
          </cell>
          <cell r="I369">
            <v>0</v>
          </cell>
          <cell r="J369">
            <v>154.94633646260826</v>
          </cell>
        </row>
        <row r="370">
          <cell r="A370">
            <v>353</v>
          </cell>
          <cell r="B370">
            <v>10745</v>
          </cell>
          <cell r="C370">
            <v>0</v>
          </cell>
          <cell r="D370">
            <v>4.548238447657002</v>
          </cell>
          <cell r="E370">
            <v>0</v>
          </cell>
          <cell r="F370">
            <v>4.548238447657002</v>
          </cell>
          <cell r="G370">
            <v>4.548238447657002</v>
          </cell>
          <cell r="H370">
            <v>0</v>
          </cell>
          <cell r="I370">
            <v>0</v>
          </cell>
          <cell r="J370">
            <v>154.94633646260826</v>
          </cell>
        </row>
        <row r="371">
          <cell r="A371">
            <v>354</v>
          </cell>
          <cell r="B371">
            <v>10775</v>
          </cell>
          <cell r="C371">
            <v>0</v>
          </cell>
          <cell r="D371">
            <v>4.548238447657002</v>
          </cell>
          <cell r="E371">
            <v>0</v>
          </cell>
          <cell r="F371">
            <v>4.548238447657002</v>
          </cell>
          <cell r="G371">
            <v>4.548238447657002</v>
          </cell>
          <cell r="H371">
            <v>0</v>
          </cell>
          <cell r="I371">
            <v>0</v>
          </cell>
          <cell r="J371">
            <v>154.94633646260826</v>
          </cell>
        </row>
        <row r="372">
          <cell r="A372">
            <v>355</v>
          </cell>
          <cell r="B372">
            <v>10806</v>
          </cell>
          <cell r="C372">
            <v>0</v>
          </cell>
          <cell r="D372">
            <v>4.548238447657002</v>
          </cell>
          <cell r="E372">
            <v>0</v>
          </cell>
          <cell r="F372">
            <v>4.548238447657002</v>
          </cell>
          <cell r="G372">
            <v>4.548238447657002</v>
          </cell>
          <cell r="H372">
            <v>0</v>
          </cell>
          <cell r="I372">
            <v>0</v>
          </cell>
          <cell r="J372">
            <v>154.94633646260826</v>
          </cell>
        </row>
        <row r="373">
          <cell r="A373">
            <v>356</v>
          </cell>
          <cell r="B373">
            <v>10837</v>
          </cell>
          <cell r="C373">
            <v>0</v>
          </cell>
          <cell r="D373">
            <v>4.548238447657002</v>
          </cell>
          <cell r="E373">
            <v>0</v>
          </cell>
          <cell r="F373">
            <v>4.548238447657002</v>
          </cell>
          <cell r="G373">
            <v>4.548238447657002</v>
          </cell>
          <cell r="H373">
            <v>0</v>
          </cell>
          <cell r="I373">
            <v>0</v>
          </cell>
          <cell r="J373">
            <v>154.94633646260826</v>
          </cell>
        </row>
        <row r="374">
          <cell r="A374">
            <v>357</v>
          </cell>
          <cell r="B374">
            <v>10867</v>
          </cell>
          <cell r="C374">
            <v>0</v>
          </cell>
          <cell r="D374">
            <v>4.548238447657002</v>
          </cell>
          <cell r="E374">
            <v>0</v>
          </cell>
          <cell r="F374">
            <v>4.548238447657002</v>
          </cell>
          <cell r="G374">
            <v>4.548238447657002</v>
          </cell>
          <cell r="H374">
            <v>0</v>
          </cell>
          <cell r="I374">
            <v>0</v>
          </cell>
          <cell r="J374">
            <v>154.94633646260826</v>
          </cell>
        </row>
        <row r="375">
          <cell r="A375">
            <v>358</v>
          </cell>
          <cell r="B375">
            <v>10898</v>
          </cell>
          <cell r="C375">
            <v>0</v>
          </cell>
          <cell r="D375">
            <v>4.548238447657002</v>
          </cell>
          <cell r="E375">
            <v>0</v>
          </cell>
          <cell r="F375">
            <v>4.548238447657002</v>
          </cell>
          <cell r="G375">
            <v>4.548238447657002</v>
          </cell>
          <cell r="H375">
            <v>0</v>
          </cell>
          <cell r="I375">
            <v>0</v>
          </cell>
          <cell r="J375">
            <v>154.94633646260826</v>
          </cell>
        </row>
        <row r="376">
          <cell r="A376">
            <v>359</v>
          </cell>
          <cell r="B376">
            <v>10928</v>
          </cell>
          <cell r="C376">
            <v>0</v>
          </cell>
          <cell r="D376">
            <v>4.548238447657002</v>
          </cell>
          <cell r="E376">
            <v>0</v>
          </cell>
          <cell r="F376">
            <v>4.548238447657002</v>
          </cell>
          <cell r="G376">
            <v>4.548238447657002</v>
          </cell>
          <cell r="H376">
            <v>0</v>
          </cell>
          <cell r="I376">
            <v>0</v>
          </cell>
          <cell r="J376">
            <v>154.94633646260826</v>
          </cell>
        </row>
        <row r="377">
          <cell r="A377">
            <v>360</v>
          </cell>
          <cell r="B377">
            <v>10959</v>
          </cell>
          <cell r="C377">
            <v>0</v>
          </cell>
          <cell r="D377">
            <v>4.548238447657002</v>
          </cell>
          <cell r="E377">
            <v>0</v>
          </cell>
          <cell r="F377">
            <v>4.548238447657002</v>
          </cell>
          <cell r="G377">
            <v>4.548238447657002</v>
          </cell>
          <cell r="H377">
            <v>0</v>
          </cell>
          <cell r="I377">
            <v>0</v>
          </cell>
          <cell r="J377">
            <v>154.94633646260826</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zoomScale="130" zoomScaleNormal="130" workbookViewId="0" topLeftCell="A1">
      <selection activeCell="A3" sqref="A3"/>
    </sheetView>
  </sheetViews>
  <sheetFormatPr defaultColWidth="9.140625" defaultRowHeight="12.75"/>
  <cols>
    <col min="1" max="1" width="6.140625" style="0" customWidth="1"/>
    <col min="2" max="2" width="24.57421875" style="0" customWidth="1"/>
    <col min="3" max="3" width="13.57421875" style="0" customWidth="1"/>
    <col min="4" max="6" width="13.8515625" style="0" customWidth="1"/>
    <col min="7" max="7" width="28.00390625" style="0" customWidth="1"/>
    <col min="8" max="8" width="64.8515625" style="0" customWidth="1"/>
    <col min="9" max="9" width="16.140625" style="0" customWidth="1"/>
    <col min="10" max="10" width="3.00390625" style="0" customWidth="1"/>
    <col min="11" max="11" width="17.28125" style="0" customWidth="1"/>
    <col min="12" max="12" width="13.7109375" style="0" customWidth="1"/>
    <col min="13" max="13" width="19.28125" style="0" customWidth="1"/>
    <col min="14" max="14" width="2.57421875" style="0" customWidth="1"/>
    <col min="15" max="15" width="44.28125" style="0" customWidth="1"/>
    <col min="16" max="16" width="20.421875" style="0" customWidth="1"/>
    <col min="17" max="17" width="34.57421875" style="0" customWidth="1"/>
  </cols>
  <sheetData>
    <row r="1" ht="18">
      <c r="A1" s="21" t="s">
        <v>178</v>
      </c>
    </row>
    <row r="2" ht="12.75">
      <c r="A2" s="27" t="s">
        <v>190</v>
      </c>
    </row>
    <row r="3" s="107" customFormat="1" ht="12.75">
      <c r="A3" s="106" t="s">
        <v>214</v>
      </c>
    </row>
    <row r="4" ht="12.75">
      <c r="A4" s="90"/>
    </row>
    <row r="5" spans="7:8" ht="12.75">
      <c r="G5" s="63" t="s">
        <v>180</v>
      </c>
      <c r="H5" s="69" t="s">
        <v>187</v>
      </c>
    </row>
    <row r="6" spans="2:7" ht="12.75">
      <c r="B6" t="s">
        <v>197</v>
      </c>
      <c r="C6" s="110" t="s">
        <v>30</v>
      </c>
      <c r="D6" s="110"/>
      <c r="G6" s="27" t="s">
        <v>198</v>
      </c>
    </row>
    <row r="8" spans="3:9" ht="12.75">
      <c r="C8" s="22" t="s">
        <v>169</v>
      </c>
      <c r="D8" s="8" t="s">
        <v>170</v>
      </c>
      <c r="I8" s="29"/>
    </row>
    <row r="9" spans="2:9" ht="38.25">
      <c r="B9" s="63" t="s">
        <v>179</v>
      </c>
      <c r="C9">
        <v>46</v>
      </c>
      <c r="D9">
        <v>47</v>
      </c>
      <c r="G9" s="63" t="s">
        <v>184</v>
      </c>
      <c r="H9" s="71" t="s">
        <v>200</v>
      </c>
      <c r="I9" s="30"/>
    </row>
    <row r="10" spans="2:9" ht="63.75">
      <c r="B10" s="63" t="s">
        <v>181</v>
      </c>
      <c r="C10" s="65">
        <f>'16-17 EEI Budgets'!B4</f>
        <v>78200000</v>
      </c>
      <c r="D10" s="65">
        <f>'16-17 EEI Budgets'!C4</f>
        <v>79400000</v>
      </c>
      <c r="G10" s="63" t="s">
        <v>184</v>
      </c>
      <c r="H10" s="71" t="s">
        <v>207</v>
      </c>
      <c r="I10" s="30"/>
    </row>
    <row r="11" spans="2:9" ht="25.5">
      <c r="B11" s="63" t="s">
        <v>195</v>
      </c>
      <c r="C11" s="92">
        <f>VLOOKUP($C$6,'16-17 EEI Budgets'!$A$11:$G$143,3,FALSE)</f>
        <v>5.72861828774037E-05</v>
      </c>
      <c r="D11" s="92">
        <f>VLOOKUP($C$6,'16-17 EEI Budgets'!$A$11:$G$143,7,FALSE)</f>
        <v>5.7135661638559615E-05</v>
      </c>
      <c r="G11" s="63" t="s">
        <v>199</v>
      </c>
      <c r="H11" s="70"/>
      <c r="I11" s="85"/>
    </row>
    <row r="12" spans="2:9" ht="89.25">
      <c r="B12" s="63" t="s">
        <v>183</v>
      </c>
      <c r="C12" s="93">
        <f>C11*C10</f>
        <v>4479.779501012969</v>
      </c>
      <c r="D12" s="93">
        <f>D11*D10</f>
        <v>4536.571534101633</v>
      </c>
      <c r="G12" s="63" t="s">
        <v>196</v>
      </c>
      <c r="H12" s="71" t="s">
        <v>211</v>
      </c>
      <c r="I12" s="30"/>
    </row>
    <row r="13" spans="2:9" ht="51">
      <c r="B13" s="63" t="s">
        <v>206</v>
      </c>
      <c r="C13" s="94">
        <f>C9*C11</f>
        <v>0.00263516441236057</v>
      </c>
      <c r="D13" s="94">
        <f>D9*D11</f>
        <v>0.002685376097012302</v>
      </c>
      <c r="G13" s="63" t="s">
        <v>194</v>
      </c>
      <c r="H13" s="71" t="s">
        <v>210</v>
      </c>
      <c r="I13" s="30"/>
    </row>
    <row r="14" spans="2:9" ht="38.25">
      <c r="B14" s="63" t="s">
        <v>208</v>
      </c>
      <c r="C14" s="105">
        <f>(C13*8760)*1000</f>
        <v>23084.04025227859</v>
      </c>
      <c r="D14" s="105">
        <f>(D13*8760)*1000</f>
        <v>23523.894609827767</v>
      </c>
      <c r="G14" s="63" t="s">
        <v>209</v>
      </c>
      <c r="H14" s="71" t="s">
        <v>210</v>
      </c>
      <c r="I14" s="30"/>
    </row>
    <row r="15" spans="2:9" ht="12.75">
      <c r="B15" s="63"/>
      <c r="C15" s="65"/>
      <c r="D15" s="65"/>
      <c r="G15" s="64"/>
      <c r="H15" s="70"/>
      <c r="I15" s="30"/>
    </row>
    <row r="16" spans="2:9" ht="12.75">
      <c r="B16" s="63" t="s">
        <v>182</v>
      </c>
      <c r="C16" s="66">
        <v>0.049</v>
      </c>
      <c r="D16" s="66">
        <v>0.0548</v>
      </c>
      <c r="E16" s="91"/>
      <c r="G16" s="63" t="s">
        <v>186</v>
      </c>
      <c r="H16" s="71" t="s">
        <v>193</v>
      </c>
      <c r="I16" s="30"/>
    </row>
    <row r="17" spans="2:9" ht="25.5">
      <c r="B17" s="63" t="s">
        <v>27</v>
      </c>
      <c r="C17" s="93">
        <f>E46</f>
        <v>482.32854328320576</v>
      </c>
      <c r="D17" s="95">
        <f>+I46</f>
        <v>501.5104571467887</v>
      </c>
      <c r="G17" s="63" t="s">
        <v>185</v>
      </c>
      <c r="H17" s="70"/>
      <c r="I17" s="30"/>
    </row>
    <row r="18" spans="2:9" ht="25.5">
      <c r="B18" s="63" t="s">
        <v>28</v>
      </c>
      <c r="C18" s="93">
        <f>E47</f>
        <v>40.19404527360048</v>
      </c>
      <c r="D18" s="95">
        <f>+I47</f>
        <v>41.792538095565725</v>
      </c>
      <c r="G18" s="63" t="s">
        <v>185</v>
      </c>
      <c r="H18" s="70"/>
      <c r="I18" s="30"/>
    </row>
    <row r="19" spans="2:9" ht="12.75">
      <c r="B19" s="63"/>
      <c r="C19" s="67"/>
      <c r="G19" s="64"/>
      <c r="H19" s="70"/>
      <c r="I19" s="30"/>
    </row>
    <row r="20" spans="2:9" ht="63.75">
      <c r="B20" s="63" t="s">
        <v>212</v>
      </c>
      <c r="C20" s="93">
        <f>D44</f>
        <v>1308.1630183854995</v>
      </c>
      <c r="D20" s="100">
        <f>+H44</f>
        <v>1481.5539516598326</v>
      </c>
      <c r="G20" s="63" t="s">
        <v>185</v>
      </c>
      <c r="H20" s="71" t="s">
        <v>213</v>
      </c>
      <c r="I20" s="30"/>
    </row>
    <row r="21" spans="8:18" ht="12.75">
      <c r="H21" s="10"/>
      <c r="I21" s="68"/>
      <c r="J21" s="68"/>
      <c r="K21" s="68"/>
      <c r="L21" s="68"/>
      <c r="M21" s="68"/>
      <c r="N21" s="68"/>
      <c r="O21" s="68"/>
      <c r="P21" s="68"/>
      <c r="Q21" s="68"/>
      <c r="R21" s="68"/>
    </row>
    <row r="22" spans="8:18" ht="12.75">
      <c r="H22" s="10"/>
      <c r="I22" s="68"/>
      <c r="J22" s="68"/>
      <c r="K22" s="68"/>
      <c r="L22" s="68"/>
      <c r="M22" s="68"/>
      <c r="N22" s="68"/>
      <c r="O22" s="68"/>
      <c r="P22" s="68"/>
      <c r="Q22" s="68"/>
      <c r="R22" s="68"/>
    </row>
    <row r="23" spans="4:18" ht="12.75">
      <c r="D23" s="102"/>
      <c r="H23" s="68"/>
      <c r="I23" s="68"/>
      <c r="J23" s="68"/>
      <c r="K23" s="68"/>
      <c r="L23" s="68"/>
      <c r="M23" s="68"/>
      <c r="N23" s="68"/>
      <c r="O23" s="68"/>
      <c r="P23" s="68"/>
      <c r="Q23" s="68"/>
      <c r="R23" s="68"/>
    </row>
    <row r="24" spans="2:18" ht="18" hidden="1">
      <c r="B24" s="21" t="s">
        <v>188</v>
      </c>
      <c r="H24" s="68"/>
      <c r="I24" s="68"/>
      <c r="J24" s="68"/>
      <c r="K24" s="68"/>
      <c r="L24" s="68"/>
      <c r="M24" s="68"/>
      <c r="N24" s="68"/>
      <c r="O24" s="68"/>
      <c r="P24" s="68"/>
      <c r="Q24" s="68"/>
      <c r="R24" s="68"/>
    </row>
    <row r="25" spans="8:18" ht="12.75" hidden="1">
      <c r="H25" s="19"/>
      <c r="I25" s="68"/>
      <c r="J25" s="68"/>
      <c r="K25" s="68"/>
      <c r="L25" s="68"/>
      <c r="M25" s="68"/>
      <c r="N25" s="68"/>
      <c r="O25" s="68"/>
      <c r="P25" s="68"/>
      <c r="Q25" s="68"/>
      <c r="R25" s="68"/>
    </row>
    <row r="26" spans="3:18" ht="12.75" hidden="1">
      <c r="C26" s="109" t="s">
        <v>191</v>
      </c>
      <c r="D26" s="109"/>
      <c r="E26" s="109"/>
      <c r="G26" s="109" t="s">
        <v>192</v>
      </c>
      <c r="H26" s="109"/>
      <c r="I26" s="109"/>
      <c r="J26" s="68"/>
      <c r="K26" s="68"/>
      <c r="L26" s="68"/>
      <c r="M26" s="68"/>
      <c r="N26" s="68"/>
      <c r="O26" s="68"/>
      <c r="P26" s="68"/>
      <c r="Q26" s="68"/>
      <c r="R26" s="68"/>
    </row>
    <row r="27" spans="3:18" ht="12.75" hidden="1">
      <c r="C27" s="15">
        <f>'incremental revenue requirement'!C6</f>
        <v>4479.779501012969</v>
      </c>
      <c r="D27" s="2">
        <f>'incremental revenue requirement'!D6</f>
        <v>0.049</v>
      </c>
      <c r="E27" s="7" t="str">
        <f>'incremental revenue requirement'!E6</f>
        <v>Total</v>
      </c>
      <c r="G27" s="15">
        <f>+D12</f>
        <v>4536.571534101633</v>
      </c>
      <c r="H27" s="2">
        <f>'incremental revenue requirement'!H6</f>
        <v>0.0548</v>
      </c>
      <c r="I27" s="11" t="str">
        <f>'incremental revenue requirement'!I6</f>
        <v>Total</v>
      </c>
      <c r="J27" s="68"/>
      <c r="K27" s="68"/>
      <c r="L27" s="68"/>
      <c r="M27" s="68"/>
      <c r="N27" s="68"/>
      <c r="O27" s="68"/>
      <c r="P27" s="68"/>
      <c r="Q27" s="68"/>
      <c r="R27" s="68"/>
    </row>
    <row r="28" spans="3:18" ht="12.75" hidden="1">
      <c r="C28" s="15"/>
      <c r="D28" s="2"/>
      <c r="E28" s="11"/>
      <c r="G28" s="15"/>
      <c r="H28" s="2"/>
      <c r="I28" s="11"/>
      <c r="J28" s="68"/>
      <c r="K28" s="68"/>
      <c r="L28" s="68"/>
      <c r="M28" s="68"/>
      <c r="N28" s="68"/>
      <c r="O28" s="68"/>
      <c r="P28" s="68"/>
      <c r="Q28" s="68"/>
      <c r="R28" s="68"/>
    </row>
    <row r="29" spans="3:18" ht="12.75" hidden="1">
      <c r="C29" s="16" t="s">
        <v>24</v>
      </c>
      <c r="D29" s="17" t="s">
        <v>25</v>
      </c>
      <c r="E29" s="11" t="s">
        <v>26</v>
      </c>
      <c r="G29" s="16" t="s">
        <v>24</v>
      </c>
      <c r="H29" s="17" t="s">
        <v>25</v>
      </c>
      <c r="I29" s="11" t="s">
        <v>26</v>
      </c>
      <c r="J29" s="68"/>
      <c r="K29" s="68"/>
      <c r="L29" s="68"/>
      <c r="M29" s="68"/>
      <c r="N29" s="68"/>
      <c r="O29" s="68"/>
      <c r="P29" s="68"/>
      <c r="Q29" s="68"/>
      <c r="R29" s="68"/>
    </row>
    <row r="30" spans="2:18" ht="27" customHeight="1" hidden="1">
      <c r="B30" s="8" t="s">
        <v>189</v>
      </c>
      <c r="C30" s="14" t="s">
        <v>23</v>
      </c>
      <c r="D30" s="9" t="s">
        <v>0</v>
      </c>
      <c r="E30" s="9" t="s">
        <v>5</v>
      </c>
      <c r="G30" s="14" t="s">
        <v>23</v>
      </c>
      <c r="H30" s="31" t="s">
        <v>0</v>
      </c>
      <c r="I30" s="31" t="s">
        <v>5</v>
      </c>
      <c r="J30" s="68"/>
      <c r="K30" s="68"/>
      <c r="L30" s="68"/>
      <c r="M30" s="68"/>
      <c r="N30" s="68"/>
      <c r="O30" s="68"/>
      <c r="P30" s="68"/>
      <c r="Q30" s="68"/>
      <c r="R30" s="68"/>
    </row>
    <row r="31" spans="1:18" ht="12.75" hidden="1">
      <c r="A31" s="18">
        <v>1</v>
      </c>
      <c r="B31" t="s">
        <v>9</v>
      </c>
      <c r="C31" s="72">
        <f>SUMIF('incremental revenue requirement'!$A$8:$A$151,$B31,'incremental revenue requirement'!C$8:C$151)</f>
        <v>373.3149584177474</v>
      </c>
      <c r="D31" s="73">
        <f>SUMIF('incremental revenue requirement'!$A$8:$A$151,$B31,'incremental revenue requirement'!D$8:D$151)</f>
        <v>209.85485593055432</v>
      </c>
      <c r="E31" s="74">
        <f>SUMIF('incremental revenue requirement'!$A$8:$A$151,$B31,'incremental revenue requirement'!E$8:E$151)</f>
        <v>583.1698143483018</v>
      </c>
      <c r="G31" s="72">
        <f>SUMIF('incremental revenue requirement'!$A$8:$A$151,$B31,'incremental revenue requirement'!G$8:G$151)</f>
        <v>378.0476278418028</v>
      </c>
      <c r="H31" s="73">
        <f>SUMIF('incremental revenue requirement'!$A$8:$A$151,$B31,'incremental revenue requirement'!H$8:H$151)</f>
        <v>237.6701425657449</v>
      </c>
      <c r="I31" s="74">
        <f>SUMIF('incremental revenue requirement'!$A$8:$A$151,$B31,'incremental revenue requirement'!I$8:I$151)</f>
        <v>615.7177704075476</v>
      </c>
      <c r="J31" s="68"/>
      <c r="K31" s="68"/>
      <c r="L31" s="68"/>
      <c r="M31" s="68"/>
      <c r="N31" s="68"/>
      <c r="O31" s="68"/>
      <c r="P31" s="68"/>
      <c r="Q31" s="68"/>
      <c r="R31" s="68"/>
    </row>
    <row r="32" spans="1:18" ht="12.75" hidden="1">
      <c r="A32" s="18">
        <v>2</v>
      </c>
      <c r="B32" t="s">
        <v>10</v>
      </c>
      <c r="C32" s="75">
        <f>SUMIF('incremental revenue requirement'!$A$8:$A$151,$B32,'incremental revenue requirement'!C$8:C$151)</f>
        <v>373.3149584177474</v>
      </c>
      <c r="D32" s="76">
        <f>SUMIF('incremental revenue requirement'!$A$8:$A$151,$B32,'incremental revenue requirement'!D$8:D$151)</f>
        <v>191.30836139916158</v>
      </c>
      <c r="E32" s="77">
        <f>SUMIF('incremental revenue requirement'!$A$8:$A$151,$B32,'incremental revenue requirement'!E$8:E$151)</f>
        <v>564.623319816909</v>
      </c>
      <c r="G32" s="75">
        <f>SUMIF('incremental revenue requirement'!$A$8:$A$151,$B32,'incremental revenue requirement'!G$8:G$151)</f>
        <v>378.0476278418028</v>
      </c>
      <c r="H32" s="76">
        <f>SUMIF('incremental revenue requirement'!$A$8:$A$151,$B32,'incremental revenue requirement'!H$8:H$151)</f>
        <v>216.66539630993455</v>
      </c>
      <c r="I32" s="77">
        <f>SUMIF('incremental revenue requirement'!$A$8:$A$151,$B32,'incremental revenue requirement'!I$8:I$151)</f>
        <v>594.7130241517373</v>
      </c>
      <c r="J32" s="68"/>
      <c r="K32" s="68"/>
      <c r="L32" s="68"/>
      <c r="M32" s="68"/>
      <c r="N32" s="68"/>
      <c r="O32" s="68"/>
      <c r="P32" s="68"/>
      <c r="Q32" s="68"/>
      <c r="R32" s="68"/>
    </row>
    <row r="33" spans="1:18" ht="12.75" hidden="1">
      <c r="A33" s="18">
        <v>3</v>
      </c>
      <c r="B33" t="s">
        <v>11</v>
      </c>
      <c r="C33" s="75">
        <f>SUMIF('incremental revenue requirement'!$A$8:$A$151,$B33,'incremental revenue requirement'!C$8:C$151)</f>
        <v>373.3149584177474</v>
      </c>
      <c r="D33" s="76">
        <f>SUMIF('incremental revenue requirement'!$A$8:$A$151,$B33,'incremental revenue requirement'!D$8:D$151)</f>
        <v>173.0159284366919</v>
      </c>
      <c r="E33" s="77">
        <f>SUMIF('incremental revenue requirement'!$A$8:$A$151,$B33,'incremental revenue requirement'!E$8:E$151)</f>
        <v>546.3308868544393</v>
      </c>
      <c r="G33" s="75">
        <f>SUMIF('incremental revenue requirement'!$A$8:$A$151,$B33,'incremental revenue requirement'!G$8:G$151)</f>
        <v>378.0476278418028</v>
      </c>
      <c r="H33" s="76">
        <f>SUMIF('incremental revenue requirement'!$A$8:$A$151,$B33,'incremental revenue requirement'!H$8:H$151)</f>
        <v>195.94838630420378</v>
      </c>
      <c r="I33" s="77">
        <f>SUMIF('incremental revenue requirement'!$A$8:$A$151,$B33,'incremental revenue requirement'!I$8:I$151)</f>
        <v>573.9960141460065</v>
      </c>
      <c r="J33" s="68"/>
      <c r="K33" s="68"/>
      <c r="L33" s="68"/>
      <c r="M33" s="68"/>
      <c r="N33" s="68"/>
      <c r="O33" s="68"/>
      <c r="P33" s="68"/>
      <c r="Q33" s="68"/>
      <c r="R33" s="68"/>
    </row>
    <row r="34" spans="1:18" ht="12.75" hidden="1">
      <c r="A34" s="18">
        <v>4</v>
      </c>
      <c r="B34" t="s">
        <v>12</v>
      </c>
      <c r="C34" s="75">
        <f>SUMIF('incremental revenue requirement'!$A$8:$A$151,$B34,'incremental revenue requirement'!C$8:C$151)</f>
        <v>373.3149584177474</v>
      </c>
      <c r="D34" s="76">
        <f>SUMIF('incremental revenue requirement'!$A$8:$A$151,$B34,'incremental revenue requirement'!D$8:D$151)</f>
        <v>154.7234954742223</v>
      </c>
      <c r="E34" s="77">
        <f>SUMIF('incremental revenue requirement'!$A$8:$A$151,$B34,'incremental revenue requirement'!E$8:E$151)</f>
        <v>528.0384538919698</v>
      </c>
      <c r="G34" s="75">
        <f>SUMIF('incremental revenue requirement'!$A$8:$A$151,$B34,'incremental revenue requirement'!G$8:G$151)</f>
        <v>378.0476278418028</v>
      </c>
      <c r="H34" s="76">
        <f>SUMIF('incremental revenue requirement'!$A$8:$A$151,$B34,'incremental revenue requirement'!H$8:H$151)</f>
        <v>175.23137629847295</v>
      </c>
      <c r="I34" s="77">
        <f>SUMIF('incremental revenue requirement'!$A$8:$A$151,$B34,'incremental revenue requirement'!I$8:I$151)</f>
        <v>553.2790041402757</v>
      </c>
      <c r="J34" s="68"/>
      <c r="K34" s="68"/>
      <c r="L34" s="68"/>
      <c r="M34" s="68"/>
      <c r="N34" s="68"/>
      <c r="O34" s="68"/>
      <c r="P34" s="68"/>
      <c r="Q34" s="68"/>
      <c r="R34" s="68"/>
    </row>
    <row r="35" spans="1:18" ht="12.75" hidden="1">
      <c r="A35" s="18">
        <v>5</v>
      </c>
      <c r="B35" t="s">
        <v>13</v>
      </c>
      <c r="C35" s="75">
        <f>SUMIF('incremental revenue requirement'!$A$8:$A$151,$B35,'incremental revenue requirement'!C$8:C$151)</f>
        <v>373.3149584177474</v>
      </c>
      <c r="D35" s="76">
        <f>SUMIF('incremental revenue requirement'!$A$8:$A$151,$B35,'incremental revenue requirement'!D$8:D$151)</f>
        <v>136.43106251175269</v>
      </c>
      <c r="E35" s="77">
        <f>SUMIF('incremental revenue requirement'!$A$8:$A$151,$B35,'incremental revenue requirement'!E$8:E$151)</f>
        <v>509.7460209295001</v>
      </c>
      <c r="G35" s="75">
        <f>SUMIF('incremental revenue requirement'!$A$8:$A$151,$B35,'incremental revenue requirement'!G$8:G$151)</f>
        <v>378.0476278418028</v>
      </c>
      <c r="H35" s="76">
        <f>SUMIF('incremental revenue requirement'!$A$8:$A$151,$B35,'incremental revenue requirement'!H$8:H$151)</f>
        <v>154.5143662927421</v>
      </c>
      <c r="I35" s="77">
        <f>SUMIF('incremental revenue requirement'!$A$8:$A$151,$B35,'incremental revenue requirement'!I$8:I$151)</f>
        <v>532.5619941345449</v>
      </c>
      <c r="J35" s="68"/>
      <c r="K35" s="68"/>
      <c r="L35" s="68"/>
      <c r="M35" s="68"/>
      <c r="N35" s="68"/>
      <c r="O35" s="68"/>
      <c r="P35" s="68"/>
      <c r="Q35" s="68"/>
      <c r="R35" s="68"/>
    </row>
    <row r="36" spans="1:18" ht="12.75" hidden="1">
      <c r="A36" s="18">
        <v>6</v>
      </c>
      <c r="B36" t="s">
        <v>14</v>
      </c>
      <c r="C36" s="75">
        <f>SUMIF('incremental revenue requirement'!$A$8:$A$151,$B36,'incremental revenue requirement'!C$8:C$151)</f>
        <v>373.3149584177474</v>
      </c>
      <c r="D36" s="76">
        <f>SUMIF('incremental revenue requirement'!$A$8:$A$151,$B36,'incremental revenue requirement'!D$8:D$151)</f>
        <v>118.13862954928305</v>
      </c>
      <c r="E36" s="77">
        <f>SUMIF('incremental revenue requirement'!$A$8:$A$151,$B36,'incremental revenue requirement'!E$8:E$151)</f>
        <v>491.4535879670305</v>
      </c>
      <c r="G36" s="75">
        <f>SUMIF('incremental revenue requirement'!$A$8:$A$151,$B36,'incremental revenue requirement'!G$8:G$151)</f>
        <v>378.0476278418028</v>
      </c>
      <c r="H36" s="76">
        <f>SUMIF('incremental revenue requirement'!$A$8:$A$151,$B36,'incremental revenue requirement'!H$8:H$151)</f>
        <v>133.7973562870113</v>
      </c>
      <c r="I36" s="77">
        <f>SUMIF('incremental revenue requirement'!$A$8:$A$151,$B36,'incremental revenue requirement'!I$8:I$151)</f>
        <v>511.8449841288141</v>
      </c>
      <c r="J36" s="68"/>
      <c r="K36" s="68"/>
      <c r="L36" s="68"/>
      <c r="M36" s="68"/>
      <c r="N36" s="68"/>
      <c r="O36" s="68"/>
      <c r="P36" s="68"/>
      <c r="Q36" s="68"/>
      <c r="R36" s="68"/>
    </row>
    <row r="37" spans="1:18" ht="12.75" hidden="1">
      <c r="A37" s="18">
        <v>7</v>
      </c>
      <c r="B37" t="s">
        <v>15</v>
      </c>
      <c r="C37" s="75">
        <f>SUMIF('incremental revenue requirement'!$A$8:$A$151,$B37,'incremental revenue requirement'!C$8:C$151)</f>
        <v>373.3149584177474</v>
      </c>
      <c r="D37" s="76">
        <f>SUMIF('incremental revenue requirement'!$A$8:$A$151,$B37,'incremental revenue requirement'!D$8:D$151)</f>
        <v>99.84619658681329</v>
      </c>
      <c r="E37" s="77">
        <f>SUMIF('incremental revenue requirement'!$A$8:$A$151,$B37,'incremental revenue requirement'!E$8:E$151)</f>
        <v>473.1611550045607</v>
      </c>
      <c r="G37" s="75">
        <f>SUMIF('incremental revenue requirement'!$A$8:$A$151,$B37,'incremental revenue requirement'!G$8:G$151)</f>
        <v>378.0476278418028</v>
      </c>
      <c r="H37" s="76">
        <f>SUMIF('incremental revenue requirement'!$A$8:$A$151,$B37,'incremental revenue requirement'!H$8:H$151)</f>
        <v>113.08034628128058</v>
      </c>
      <c r="I37" s="77">
        <f>SUMIF('incremental revenue requirement'!$A$8:$A$151,$B37,'incremental revenue requirement'!I$8:I$151)</f>
        <v>491.12797412308333</v>
      </c>
      <c r="J37" s="68"/>
      <c r="K37" s="68"/>
      <c r="L37" s="68"/>
      <c r="M37" s="68"/>
      <c r="N37" s="68"/>
      <c r="O37" s="68"/>
      <c r="P37" s="68"/>
      <c r="Q37" s="68"/>
      <c r="R37" s="68"/>
    </row>
    <row r="38" spans="1:18" ht="12.75" hidden="1">
      <c r="A38" s="18">
        <v>8</v>
      </c>
      <c r="B38" t="s">
        <v>16</v>
      </c>
      <c r="C38" s="75">
        <f>SUMIF('incremental revenue requirement'!$A$8:$A$151,$B38,'incremental revenue requirement'!C$8:C$151)</f>
        <v>373.3149584177474</v>
      </c>
      <c r="D38" s="76">
        <f>SUMIF('incremental revenue requirement'!$A$8:$A$151,$B38,'incremental revenue requirement'!D$8:D$151)</f>
        <v>81.55376362434355</v>
      </c>
      <c r="E38" s="77">
        <f>SUMIF('incremental revenue requirement'!$A$8:$A$151,$B38,'incremental revenue requirement'!E$8:E$151)</f>
        <v>454.86872204209095</v>
      </c>
      <c r="G38" s="75">
        <f>SUMIF('incremental revenue requirement'!$A$8:$A$151,$B38,'incremental revenue requirement'!G$8:G$151)</f>
        <v>378.0476278418028</v>
      </c>
      <c r="H38" s="76">
        <f>SUMIF('incremental revenue requirement'!$A$8:$A$151,$B38,'incremental revenue requirement'!H$8:H$151)</f>
        <v>92.36333627554988</v>
      </c>
      <c r="I38" s="77">
        <f>SUMIF('incremental revenue requirement'!$A$8:$A$151,$B38,'incremental revenue requirement'!I$8:I$151)</f>
        <v>470.4109641173526</v>
      </c>
      <c r="J38" s="68"/>
      <c r="K38" s="68"/>
      <c r="L38" s="68"/>
      <c r="M38" s="68"/>
      <c r="N38" s="68"/>
      <c r="O38" s="68"/>
      <c r="P38" s="68"/>
      <c r="Q38" s="68"/>
      <c r="R38" s="68"/>
    </row>
    <row r="39" spans="1:18" ht="12.75" hidden="1">
      <c r="A39" s="18">
        <v>9</v>
      </c>
      <c r="B39" t="s">
        <v>17</v>
      </c>
      <c r="C39" s="75">
        <f>SUMIF('incremental revenue requirement'!$A$8:$A$151,$B39,'incremental revenue requirement'!C$8:C$151)</f>
        <v>373.3149584177474</v>
      </c>
      <c r="D39" s="76">
        <f>SUMIF('incremental revenue requirement'!$A$8:$A$151,$B39,'incremental revenue requirement'!D$8:D$151)</f>
        <v>63.261330661873785</v>
      </c>
      <c r="E39" s="77">
        <f>SUMIF('incremental revenue requirement'!$A$8:$A$151,$B39,'incremental revenue requirement'!E$8:E$151)</f>
        <v>436.57628907962123</v>
      </c>
      <c r="G39" s="75">
        <f>SUMIF('incremental revenue requirement'!$A$8:$A$151,$B39,'incremental revenue requirement'!G$8:G$151)</f>
        <v>378.0476278418028</v>
      </c>
      <c r="H39" s="76">
        <f>SUMIF('incremental revenue requirement'!$A$8:$A$151,$B39,'incremental revenue requirement'!H$8:H$151)</f>
        <v>71.64632626981917</v>
      </c>
      <c r="I39" s="77">
        <f>SUMIF('incremental revenue requirement'!$A$8:$A$151,$B39,'incremental revenue requirement'!I$8:I$151)</f>
        <v>449.6939541116219</v>
      </c>
      <c r="J39" s="68"/>
      <c r="K39" s="68"/>
      <c r="L39" s="68"/>
      <c r="M39" s="68"/>
      <c r="N39" s="68"/>
      <c r="O39" s="68"/>
      <c r="P39" s="68"/>
      <c r="Q39" s="68"/>
      <c r="R39" s="68"/>
    </row>
    <row r="40" spans="1:18" ht="12.75" hidden="1">
      <c r="A40" s="18">
        <v>10</v>
      </c>
      <c r="B40" t="s">
        <v>18</v>
      </c>
      <c r="C40" s="75">
        <f>SUMIF('incremental revenue requirement'!$A$8:$A$151,$B40,'incremental revenue requirement'!C$8:C$151)</f>
        <v>373.3149584177474</v>
      </c>
      <c r="D40" s="76">
        <f>SUMIF('incremental revenue requirement'!$A$8:$A$151,$B40,'incremental revenue requirement'!D$8:D$151)</f>
        <v>44.96889769940404</v>
      </c>
      <c r="E40" s="77">
        <f>SUMIF('incremental revenue requirement'!$A$8:$A$151,$B40,'incremental revenue requirement'!E$8:E$151)</f>
        <v>418.2838561171515</v>
      </c>
      <c r="G40" s="75">
        <f>SUMIF('incremental revenue requirement'!$A$8:$A$151,$B40,'incremental revenue requirement'!G$8:G$151)</f>
        <v>378.0476278418028</v>
      </c>
      <c r="H40" s="76">
        <f>SUMIF('incremental revenue requirement'!$A$8:$A$151,$B40,'incremental revenue requirement'!H$8:H$151)</f>
        <v>50.9293162640885</v>
      </c>
      <c r="I40" s="77">
        <f>SUMIF('incremental revenue requirement'!$A$8:$A$151,$B40,'incremental revenue requirement'!I$8:I$151)</f>
        <v>428.9769441058913</v>
      </c>
      <c r="J40" s="68"/>
      <c r="K40" s="68"/>
      <c r="L40" s="68"/>
      <c r="M40" s="68"/>
      <c r="N40" s="68"/>
      <c r="O40" s="68"/>
      <c r="P40" s="68"/>
      <c r="Q40" s="68"/>
      <c r="R40" s="68"/>
    </row>
    <row r="41" spans="1:18" ht="12.75" hidden="1">
      <c r="A41" s="18">
        <v>11</v>
      </c>
      <c r="B41" t="s">
        <v>19</v>
      </c>
      <c r="C41" s="75">
        <f>SUMIF('incremental revenue requirement'!$A$8:$A$151,$B41,'incremental revenue requirement'!C$8:C$151)</f>
        <v>373.3149584177474</v>
      </c>
      <c r="D41" s="76">
        <f>SUMIF('incremental revenue requirement'!$A$8:$A$151,$B41,'incremental revenue requirement'!D$8:D$151)</f>
        <v>26.676464736934292</v>
      </c>
      <c r="E41" s="77">
        <f>SUMIF('incremental revenue requirement'!$A$8:$A$151,$B41,'incremental revenue requirement'!E$8:E$151)</f>
        <v>399.99142315468174</v>
      </c>
      <c r="G41" s="75">
        <f>SUMIF('incremental revenue requirement'!$A$8:$A$151,$B41,'incremental revenue requirement'!G$8:G$151)</f>
        <v>378.0476278418028</v>
      </c>
      <c r="H41" s="76">
        <f>SUMIF('incremental revenue requirement'!$A$8:$A$151,$B41,'incremental revenue requirement'!H$8:H$151)</f>
        <v>30.212306258357803</v>
      </c>
      <c r="I41" s="77">
        <f>SUMIF('incremental revenue requirement'!$A$8:$A$151,$B41,'incremental revenue requirement'!I$8:I$151)</f>
        <v>408.2599341001605</v>
      </c>
      <c r="J41" s="68"/>
      <c r="K41" s="68"/>
      <c r="L41" s="68"/>
      <c r="M41" s="68"/>
      <c r="N41" s="68"/>
      <c r="O41" s="68"/>
      <c r="P41" s="68"/>
      <c r="Q41" s="68"/>
      <c r="R41" s="68"/>
    </row>
    <row r="42" spans="1:18" ht="12.75" hidden="1">
      <c r="A42" s="18">
        <v>12</v>
      </c>
      <c r="B42" t="s">
        <v>20</v>
      </c>
      <c r="C42" s="75">
        <f>SUMIF('incremental revenue requirement'!$A$8:$A$151,$B42,'incremental revenue requirement'!C$8:C$151)</f>
        <v>373.3149584177474</v>
      </c>
      <c r="D42" s="76">
        <f>SUMIF('incremental revenue requirement'!$A$8:$A$151,$B42,'incremental revenue requirement'!D$8:D$151)</f>
        <v>8.38403177446469</v>
      </c>
      <c r="E42" s="77">
        <f>SUMIF('incremental revenue requirement'!$A$8:$A$151,$B42,'incremental revenue requirement'!E$8:E$151)</f>
        <v>381.69899019221214</v>
      </c>
      <c r="G42" s="75">
        <f>SUMIF('incremental revenue requirement'!$A$8:$A$151,$B42,'incremental revenue requirement'!G$8:G$151)</f>
        <v>378.0476278418028</v>
      </c>
      <c r="H42" s="76">
        <f>SUMIF('incremental revenue requirement'!$A$8:$A$151,$B42,'incremental revenue requirement'!H$8:H$151)</f>
        <v>9.495296252626904</v>
      </c>
      <c r="I42" s="77">
        <f>SUMIF('incremental revenue requirement'!$A$8:$A$151,$B42,'incremental revenue requirement'!I$8:I$151)</f>
        <v>387.5429240944296</v>
      </c>
      <c r="J42" s="68"/>
      <c r="K42" s="68"/>
      <c r="L42" s="68"/>
      <c r="M42" s="68"/>
      <c r="N42" s="68"/>
      <c r="O42" s="68"/>
      <c r="P42" s="68"/>
      <c r="Q42" s="68"/>
      <c r="R42" s="68"/>
    </row>
    <row r="43" spans="1:18" ht="12.75" hidden="1">
      <c r="A43" s="18">
        <v>13</v>
      </c>
      <c r="C43" s="78"/>
      <c r="D43" s="79"/>
      <c r="E43" s="80"/>
      <c r="G43" s="78"/>
      <c r="H43" s="79"/>
      <c r="I43" s="80"/>
      <c r="J43" s="68"/>
      <c r="K43" s="68"/>
      <c r="L43" s="68"/>
      <c r="M43" s="68"/>
      <c r="N43" s="68"/>
      <c r="O43" s="68"/>
      <c r="P43" s="68"/>
      <c r="Q43" s="68"/>
      <c r="R43" s="68"/>
    </row>
    <row r="44" spans="1:18" ht="12.75" hidden="1">
      <c r="A44" s="18">
        <v>14</v>
      </c>
      <c r="B44" s="8" t="s">
        <v>1</v>
      </c>
      <c r="C44" s="81">
        <f>SUM(C31:C43)</f>
        <v>4479.779501012968</v>
      </c>
      <c r="D44" s="82">
        <f aca="true" t="shared" si="0" ref="D44">SUM(D31:D43)</f>
        <v>1308.1630183854995</v>
      </c>
      <c r="E44" s="83">
        <f>SUM(E31:E43)</f>
        <v>5787.942519398469</v>
      </c>
      <c r="G44" s="81">
        <f>SUM(G31:G43)</f>
        <v>4536.571534101634</v>
      </c>
      <c r="H44" s="82">
        <f aca="true" t="shared" si="1" ref="H44">SUM(H31:H43)</f>
        <v>1481.5539516598326</v>
      </c>
      <c r="I44" s="83">
        <f>SUM(I31:I43)</f>
        <v>6018.125485761465</v>
      </c>
      <c r="J44" s="68"/>
      <c r="K44" s="68"/>
      <c r="L44" s="68"/>
      <c r="M44" s="68"/>
      <c r="N44" s="68"/>
      <c r="O44" s="68"/>
      <c r="P44" s="68"/>
      <c r="Q44" s="68"/>
      <c r="R44" s="68"/>
    </row>
    <row r="45" spans="1:18" ht="12.75" hidden="1">
      <c r="A45" s="18">
        <v>15</v>
      </c>
      <c r="B45" s="8"/>
      <c r="C45" s="12"/>
      <c r="D45" s="12"/>
      <c r="E45" s="12"/>
      <c r="G45" s="12"/>
      <c r="H45" s="12"/>
      <c r="I45" s="12"/>
      <c r="J45" s="68"/>
      <c r="K45" s="68"/>
      <c r="L45" s="68"/>
      <c r="M45" s="68"/>
      <c r="N45" s="68"/>
      <c r="O45" s="68"/>
      <c r="P45" s="68"/>
      <c r="Q45" s="68"/>
      <c r="R45" s="68"/>
    </row>
    <row r="46" spans="1:18" ht="12.75" hidden="1">
      <c r="A46" s="18">
        <v>16</v>
      </c>
      <c r="B46" s="8" t="s">
        <v>8</v>
      </c>
      <c r="C46" s="12"/>
      <c r="D46" s="12"/>
      <c r="E46" s="84">
        <f>AVERAGE(E31:E42)</f>
        <v>482.32854328320576</v>
      </c>
      <c r="G46" s="12"/>
      <c r="H46" s="12"/>
      <c r="I46" s="84">
        <f>AVERAGE(I31:I42)</f>
        <v>501.5104571467887</v>
      </c>
      <c r="J46" s="68"/>
      <c r="K46" s="68"/>
      <c r="L46" s="68"/>
      <c r="M46" s="68"/>
      <c r="N46" s="68"/>
      <c r="O46" s="68"/>
      <c r="P46" s="68"/>
      <c r="Q46" s="68"/>
      <c r="R46" s="68"/>
    </row>
    <row r="47" spans="1:18" ht="12.75" hidden="1">
      <c r="A47" s="18">
        <v>17</v>
      </c>
      <c r="B47" s="10" t="s">
        <v>21</v>
      </c>
      <c r="C47" s="13"/>
      <c r="D47" s="13"/>
      <c r="E47" s="84">
        <f>+E46/12</f>
        <v>40.19404527360048</v>
      </c>
      <c r="G47" s="13"/>
      <c r="H47" s="13"/>
      <c r="I47" s="84">
        <f>+I46/12</f>
        <v>41.792538095565725</v>
      </c>
      <c r="J47" s="68"/>
      <c r="K47" s="68"/>
      <c r="L47" s="68"/>
      <c r="M47" s="68"/>
      <c r="N47" s="68"/>
      <c r="O47" s="68"/>
      <c r="P47" s="68"/>
      <c r="Q47" s="68"/>
      <c r="R47" s="68"/>
    </row>
    <row r="48" spans="15:16" ht="12.75" hidden="1">
      <c r="O48" s="28"/>
      <c r="P48" s="28"/>
    </row>
    <row r="49" spans="3:8" ht="12.75">
      <c r="C49" s="104"/>
      <c r="D49" s="101"/>
      <c r="E49" s="101"/>
      <c r="F49" s="101"/>
      <c r="G49" s="101"/>
      <c r="H49" s="101"/>
    </row>
    <row r="50" spans="3:4" ht="12.75">
      <c r="C50" s="103"/>
      <c r="D50" s="103"/>
    </row>
    <row r="52" ht="12" customHeight="1">
      <c r="A52" s="18"/>
    </row>
    <row r="53" ht="12.75">
      <c r="A53" s="18"/>
    </row>
    <row r="54" ht="12.75">
      <c r="A54" s="18"/>
    </row>
    <row r="55" ht="12.75">
      <c r="A55" s="18"/>
    </row>
  </sheetData>
  <mergeCells count="3">
    <mergeCell ref="C26:E26"/>
    <mergeCell ref="G26:I26"/>
    <mergeCell ref="C6:D6"/>
  </mergeCells>
  <dataValidations count="1">
    <dataValidation type="list" allowBlank="1" showInputMessage="1" showErrorMessage="1" sqref="C6:D6">
      <formula1>CustomerList</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workbookViewId="0" topLeftCell="A1"/>
  </sheetViews>
  <sheetFormatPr defaultColWidth="9.140625" defaultRowHeight="12.75"/>
  <cols>
    <col min="1" max="1" width="31.7109375" style="32" customWidth="1"/>
    <col min="2" max="4" width="16.8515625" style="32" customWidth="1"/>
    <col min="5" max="5" width="12.28125" style="32" customWidth="1"/>
    <col min="6" max="6" width="16.8515625" style="33" customWidth="1"/>
    <col min="7" max="8" width="16.8515625" style="32" customWidth="1"/>
    <col min="9" max="9" width="14.421875" style="32" customWidth="1"/>
    <col min="10" max="11" width="16.8515625" style="32" customWidth="1"/>
    <col min="12" max="12" width="14.57421875" style="32" customWidth="1"/>
    <col min="13" max="16384" width="9.140625" style="32" customWidth="1"/>
  </cols>
  <sheetData>
    <row r="1" spans="1:2" ht="12.75">
      <c r="A1" s="52">
        <v>42054</v>
      </c>
      <c r="B1" s="20"/>
    </row>
    <row r="2" ht="13.5" thickBot="1">
      <c r="B2" s="20"/>
    </row>
    <row r="3" spans="1:4" ht="12.75">
      <c r="A3" s="44" t="s">
        <v>168</v>
      </c>
      <c r="B3" s="45" t="s">
        <v>169</v>
      </c>
      <c r="C3" s="53" t="s">
        <v>170</v>
      </c>
      <c r="D3" s="46" t="s">
        <v>171</v>
      </c>
    </row>
    <row r="4" spans="1:4" ht="12.75">
      <c r="A4" s="47" t="s">
        <v>201</v>
      </c>
      <c r="B4" s="108">
        <v>78200000</v>
      </c>
      <c r="C4" s="108">
        <v>79400000</v>
      </c>
      <c r="D4" s="48">
        <f>B4+C4</f>
        <v>157600000</v>
      </c>
    </row>
    <row r="5" spans="1:4" ht="12.75">
      <c r="A5" s="47" t="s">
        <v>172</v>
      </c>
      <c r="B5" s="108">
        <v>14200000</v>
      </c>
      <c r="C5" s="108">
        <v>15700000</v>
      </c>
      <c r="D5" s="48">
        <f>B5+C5</f>
        <v>29900000</v>
      </c>
    </row>
    <row r="6" spans="1:4" ht="13.5" thickBot="1">
      <c r="A6" s="49" t="s">
        <v>1</v>
      </c>
      <c r="B6" s="50">
        <f>SUM(B4:B5)</f>
        <v>92400000</v>
      </c>
      <c r="C6" s="54">
        <f>SUM(C4:C5)</f>
        <v>95100000</v>
      </c>
      <c r="D6" s="51">
        <f>B6+C6</f>
        <v>187500000</v>
      </c>
    </row>
    <row r="7" ht="12.75">
      <c r="B7" s="20"/>
    </row>
    <row r="8" ht="13.5" thickBot="1">
      <c r="B8" s="20"/>
    </row>
    <row r="9" spans="1:9" ht="48">
      <c r="A9" s="23" t="s">
        <v>29</v>
      </c>
      <c r="B9" s="34" t="s">
        <v>164</v>
      </c>
      <c r="C9" s="96" t="s">
        <v>202</v>
      </c>
      <c r="D9" s="40" t="s">
        <v>166</v>
      </c>
      <c r="E9" s="58" t="s">
        <v>176</v>
      </c>
      <c r="F9" s="34" t="s">
        <v>173</v>
      </c>
      <c r="G9" s="96" t="s">
        <v>203</v>
      </c>
      <c r="H9" s="40" t="s">
        <v>174</v>
      </c>
      <c r="I9" s="58" t="s">
        <v>177</v>
      </c>
    </row>
    <row r="10" spans="1:8" ht="12.75">
      <c r="A10" s="24"/>
      <c r="B10" s="35"/>
      <c r="C10" s="97"/>
      <c r="D10" s="41" t="s">
        <v>167</v>
      </c>
      <c r="F10" s="35"/>
      <c r="G10" s="97"/>
      <c r="H10" s="55" t="s">
        <v>167</v>
      </c>
    </row>
    <row r="11" spans="1:8" ht="12.75">
      <c r="A11" s="25" t="s">
        <v>30</v>
      </c>
      <c r="B11" s="36">
        <v>5.64E-05</v>
      </c>
      <c r="C11" s="98">
        <f>($C$146*B11)/$B$144</f>
        <v>5.72861828774037E-05</v>
      </c>
      <c r="D11" s="42">
        <f aca="true" t="shared" si="0" ref="D11:D42">$B$4*C11</f>
        <v>4479.779501012969</v>
      </c>
      <c r="F11" s="36">
        <v>5.64E-05</v>
      </c>
      <c r="G11" s="98">
        <f aca="true" t="shared" si="1" ref="G11:G42">($C$146*F11)/$F$144</f>
        <v>5.7135661638559615E-05</v>
      </c>
      <c r="H11" s="56">
        <f>$C$4*G11</f>
        <v>4536.571534101633</v>
      </c>
    </row>
    <row r="12" spans="1:8" ht="12.75">
      <c r="A12" s="25" t="s">
        <v>31</v>
      </c>
      <c r="B12" s="36">
        <v>7.7E-05</v>
      </c>
      <c r="C12" s="98">
        <f aca="true" t="shared" si="2" ref="C12:C75">($C$146*B12)/$B$144</f>
        <v>7.820985960212915E-05</v>
      </c>
      <c r="D12" s="42">
        <f t="shared" si="0"/>
        <v>6116.0110208865</v>
      </c>
      <c r="F12" s="36">
        <v>7.76E-05</v>
      </c>
      <c r="G12" s="98">
        <f t="shared" si="1"/>
        <v>7.861218693532315E-05</v>
      </c>
      <c r="H12" s="56">
        <f aca="true" t="shared" si="3" ref="H12:H75">$C$4*G12</f>
        <v>6241.8076426646585</v>
      </c>
    </row>
    <row r="13" spans="1:8" ht="12.75">
      <c r="A13" s="25" t="s">
        <v>32</v>
      </c>
      <c r="B13" s="36">
        <v>0.0029876</v>
      </c>
      <c r="C13" s="98">
        <f t="shared" si="2"/>
        <v>0.0030345425525626114</v>
      </c>
      <c r="D13" s="42">
        <f t="shared" si="0"/>
        <v>237301.22761039622</v>
      </c>
      <c r="F13" s="36">
        <v>0.0029876</v>
      </c>
      <c r="G13" s="98">
        <f t="shared" si="1"/>
        <v>0.0030265691970099416</v>
      </c>
      <c r="H13" s="56">
        <f t="shared" si="3"/>
        <v>240309.59424258937</v>
      </c>
    </row>
    <row r="14" spans="1:8" ht="12.75">
      <c r="A14" s="25" t="s">
        <v>33</v>
      </c>
      <c r="B14" s="36">
        <v>8.13E-05</v>
      </c>
      <c r="C14" s="98">
        <f t="shared" si="2"/>
        <v>8.25774231903E-05</v>
      </c>
      <c r="D14" s="42">
        <f t="shared" si="0"/>
        <v>6457.55449348146</v>
      </c>
      <c r="F14" s="36">
        <v>8.13E-05</v>
      </c>
      <c r="G14" s="98">
        <f t="shared" si="1"/>
        <v>8.236044842579604E-05</v>
      </c>
      <c r="H14" s="56">
        <f t="shared" si="3"/>
        <v>6539.4196050082055</v>
      </c>
    </row>
    <row r="15" spans="1:8" ht="12.75">
      <c r="A15" s="25" t="s">
        <v>34</v>
      </c>
      <c r="B15" s="36">
        <v>0.0010819</v>
      </c>
      <c r="C15" s="98">
        <f t="shared" si="2"/>
        <v>0.0010988993130330328</v>
      </c>
      <c r="D15" s="42">
        <f t="shared" si="0"/>
        <v>85933.92627918317</v>
      </c>
      <c r="F15" s="36">
        <v>0.0010833</v>
      </c>
      <c r="G15" s="98">
        <f t="shared" si="1"/>
        <v>0.0010974301817916953</v>
      </c>
      <c r="H15" s="56">
        <f t="shared" si="3"/>
        <v>87135.95643426062</v>
      </c>
    </row>
    <row r="16" spans="1:8" ht="12.75">
      <c r="A16" s="25" t="s">
        <v>35</v>
      </c>
      <c r="B16" s="36">
        <v>0.0285858</v>
      </c>
      <c r="C16" s="98">
        <f t="shared" si="2"/>
        <v>0.029034953306682387</v>
      </c>
      <c r="D16" s="42">
        <f t="shared" si="0"/>
        <v>2270533.3485825625</v>
      </c>
      <c r="F16" s="36">
        <v>0.0285858</v>
      </c>
      <c r="G16" s="98">
        <f t="shared" si="1"/>
        <v>0.028958663057935062</v>
      </c>
      <c r="H16" s="56">
        <f t="shared" si="3"/>
        <v>2299317.8468000437</v>
      </c>
    </row>
    <row r="17" spans="1:8" ht="12.75">
      <c r="A17" s="25" t="s">
        <v>36</v>
      </c>
      <c r="B17" s="36">
        <v>0.009463</v>
      </c>
      <c r="C17" s="98">
        <f t="shared" si="2"/>
        <v>0.009611687031362963</v>
      </c>
      <c r="D17" s="42">
        <f t="shared" si="0"/>
        <v>751633.9258525837</v>
      </c>
      <c r="F17" s="36">
        <v>0.009463</v>
      </c>
      <c r="G17" s="98">
        <f t="shared" si="1"/>
        <v>0.009586432022795913</v>
      </c>
      <c r="H17" s="56">
        <f t="shared" si="3"/>
        <v>761162.7026099955</v>
      </c>
    </row>
    <row r="18" spans="1:8" ht="12.75">
      <c r="A18" s="25" t="s">
        <v>37</v>
      </c>
      <c r="B18" s="36">
        <v>0.0086777</v>
      </c>
      <c r="C18" s="98">
        <f t="shared" si="2"/>
        <v>0.008814048034667482</v>
      </c>
      <c r="D18" s="42">
        <f t="shared" si="0"/>
        <v>689258.5563109971</v>
      </c>
      <c r="F18" s="36">
        <v>0.0086777</v>
      </c>
      <c r="G18" s="98">
        <f t="shared" si="1"/>
        <v>0.008790888847534198</v>
      </c>
      <c r="H18" s="56">
        <f t="shared" si="3"/>
        <v>697996.5744942153</v>
      </c>
    </row>
    <row r="19" spans="1:8" ht="12.75">
      <c r="A19" s="25" t="s">
        <v>38</v>
      </c>
      <c r="B19" s="36">
        <v>0.002498</v>
      </c>
      <c r="C19" s="98">
        <f t="shared" si="2"/>
        <v>0.0025372497309885536</v>
      </c>
      <c r="D19" s="42">
        <f t="shared" si="0"/>
        <v>198412.9289633049</v>
      </c>
      <c r="F19" s="36">
        <v>0.002498</v>
      </c>
      <c r="G19" s="98">
        <f t="shared" si="1"/>
        <v>0.0025305830278922322</v>
      </c>
      <c r="H19" s="56">
        <f t="shared" si="3"/>
        <v>200928.29241464325</v>
      </c>
    </row>
    <row r="20" spans="1:8" ht="12.75">
      <c r="A20" s="25" t="s">
        <v>39</v>
      </c>
      <c r="B20" s="36">
        <v>0.0012403</v>
      </c>
      <c r="C20" s="98">
        <f t="shared" si="2"/>
        <v>0.0012597881670716985</v>
      </c>
      <c r="D20" s="42">
        <f t="shared" si="0"/>
        <v>98515.43466500682</v>
      </c>
      <c r="F20" s="36">
        <v>0.0012403</v>
      </c>
      <c r="G20" s="98">
        <f t="shared" si="1"/>
        <v>0.0012564780342252744</v>
      </c>
      <c r="H20" s="56">
        <f t="shared" si="3"/>
        <v>99764.35591748678</v>
      </c>
    </row>
    <row r="21" spans="1:8" ht="12.75">
      <c r="A21" s="25" t="s">
        <v>40</v>
      </c>
      <c r="B21" s="36">
        <v>0.0007544</v>
      </c>
      <c r="C21" s="98">
        <f t="shared" si="2"/>
        <v>0.0007662534816083926</v>
      </c>
      <c r="D21" s="42">
        <f t="shared" si="0"/>
        <v>59921.02226177631</v>
      </c>
      <c r="F21" s="36">
        <v>0.0007544</v>
      </c>
      <c r="G21" s="98">
        <f t="shared" si="1"/>
        <v>0.0007642401265980385</v>
      </c>
      <c r="H21" s="56">
        <f t="shared" si="3"/>
        <v>60680.666051884255</v>
      </c>
    </row>
    <row r="22" spans="1:8" ht="12.75">
      <c r="A22" s="25" t="s">
        <v>41</v>
      </c>
      <c r="B22" s="36">
        <v>0.0019693</v>
      </c>
      <c r="C22" s="98">
        <f t="shared" si="2"/>
        <v>0.002000242552136012</v>
      </c>
      <c r="D22" s="42">
        <f t="shared" si="0"/>
        <v>156418.96757703615</v>
      </c>
      <c r="F22" s="36">
        <v>0.0019751</v>
      </c>
      <c r="G22" s="98">
        <f t="shared" si="1"/>
        <v>0.0020008625053602675</v>
      </c>
      <c r="H22" s="56">
        <f t="shared" si="3"/>
        <v>158868.48292560523</v>
      </c>
    </row>
    <row r="23" spans="1:8" ht="12.75">
      <c r="A23" s="25" t="s">
        <v>42</v>
      </c>
      <c r="B23" s="36">
        <v>0.00288</v>
      </c>
      <c r="C23" s="98">
        <f t="shared" si="2"/>
        <v>0.002925251891612104</v>
      </c>
      <c r="D23" s="42">
        <f t="shared" si="0"/>
        <v>228754.6979240665</v>
      </c>
      <c r="F23" s="36">
        <v>0.00288</v>
      </c>
      <c r="G23" s="98">
        <f t="shared" si="1"/>
        <v>0.002917565700692406</v>
      </c>
      <c r="H23" s="56">
        <f t="shared" si="3"/>
        <v>231654.71663497703</v>
      </c>
    </row>
    <row r="24" spans="1:8" ht="12.75">
      <c r="A24" s="25" t="s">
        <v>43</v>
      </c>
      <c r="B24" s="36">
        <v>0.0003133</v>
      </c>
      <c r="C24" s="98">
        <f t="shared" si="2"/>
        <v>0.0003182227144590528</v>
      </c>
      <c r="D24" s="42">
        <f t="shared" si="0"/>
        <v>24885.016270697928</v>
      </c>
      <c r="F24" s="36">
        <v>0.0003135</v>
      </c>
      <c r="G24" s="98">
        <f t="shared" si="1"/>
        <v>0.0003175891830441212</v>
      </c>
      <c r="H24" s="56">
        <f t="shared" si="3"/>
        <v>25216.581133703225</v>
      </c>
    </row>
    <row r="25" spans="1:8" ht="12.75">
      <c r="A25" s="25" t="s">
        <v>44</v>
      </c>
      <c r="B25" s="36">
        <v>0.0116069</v>
      </c>
      <c r="C25" s="98">
        <f t="shared" si="2"/>
        <v>0.01178927297942796</v>
      </c>
      <c r="D25" s="42">
        <f t="shared" si="0"/>
        <v>921921.1469912665</v>
      </c>
      <c r="F25" s="36">
        <v>0.0116069</v>
      </c>
      <c r="G25" s="98">
        <f t="shared" si="1"/>
        <v>0.011758296295613431</v>
      </c>
      <c r="H25" s="56">
        <f t="shared" si="3"/>
        <v>933608.7258717064</v>
      </c>
    </row>
    <row r="26" spans="1:8" ht="12.75">
      <c r="A26" s="25" t="s">
        <v>45</v>
      </c>
      <c r="B26" s="36">
        <v>0.021925</v>
      </c>
      <c r="C26" s="98">
        <f t="shared" si="2"/>
        <v>0.022269495737359504</v>
      </c>
      <c r="D26" s="42">
        <f t="shared" si="0"/>
        <v>1741474.5666615132</v>
      </c>
      <c r="F26" s="36">
        <v>0.0219818</v>
      </c>
      <c r="G26" s="98">
        <f t="shared" si="1"/>
        <v>0.022268522819264</v>
      </c>
      <c r="H26" s="56">
        <f t="shared" si="3"/>
        <v>1768120.7118495617</v>
      </c>
    </row>
    <row r="27" spans="1:8" ht="12.75">
      <c r="A27" s="25" t="s">
        <v>46</v>
      </c>
      <c r="B27" s="36">
        <v>0.0034561</v>
      </c>
      <c r="C27" s="98">
        <f t="shared" si="2"/>
        <v>0.003510403841180761</v>
      </c>
      <c r="D27" s="42">
        <f t="shared" si="0"/>
        <v>274513.5803803355</v>
      </c>
      <c r="F27" s="36">
        <v>0.0034561</v>
      </c>
      <c r="G27" s="98">
        <f t="shared" si="1"/>
        <v>0.0035011801451954945</v>
      </c>
      <c r="H27" s="56">
        <f t="shared" si="3"/>
        <v>277993.7035285223</v>
      </c>
    </row>
    <row r="28" spans="1:8" ht="12.75">
      <c r="A28" s="25" t="s">
        <v>47</v>
      </c>
      <c r="B28" s="36">
        <v>0.002243</v>
      </c>
      <c r="C28" s="98">
        <f t="shared" si="2"/>
        <v>0.002278243053085399</v>
      </c>
      <c r="D28" s="42">
        <f t="shared" si="0"/>
        <v>178158.60675127822</v>
      </c>
      <c r="F28" s="36">
        <v>0.002243</v>
      </c>
      <c r="G28" s="98">
        <f t="shared" si="1"/>
        <v>0.002272256898143426</v>
      </c>
      <c r="H28" s="56">
        <f t="shared" si="3"/>
        <v>180417.197712588</v>
      </c>
    </row>
    <row r="29" spans="1:8" ht="12.75">
      <c r="A29" s="25" t="s">
        <v>48</v>
      </c>
      <c r="B29" s="36">
        <v>0.0003732</v>
      </c>
      <c r="C29" s="98">
        <f t="shared" si="2"/>
        <v>0.0003790638909547351</v>
      </c>
      <c r="D29" s="42">
        <f t="shared" si="0"/>
        <v>29642.796272660282</v>
      </c>
      <c r="F29" s="36">
        <v>0.0003732</v>
      </c>
      <c r="G29" s="98">
        <f t="shared" si="1"/>
        <v>0.00037806788871472426</v>
      </c>
      <c r="H29" s="56">
        <f t="shared" si="3"/>
        <v>30018.590363949108</v>
      </c>
    </row>
    <row r="30" spans="1:8" ht="12.75">
      <c r="A30" s="25" t="s">
        <v>49</v>
      </c>
      <c r="B30" s="36">
        <v>0.0107812</v>
      </c>
      <c r="C30" s="98">
        <f t="shared" si="2"/>
        <v>0.01095059919925292</v>
      </c>
      <c r="D30" s="42">
        <f t="shared" si="0"/>
        <v>856336.8573815783</v>
      </c>
      <c r="F30" s="36">
        <v>0.0107812</v>
      </c>
      <c r="G30" s="98">
        <f t="shared" si="1"/>
        <v>0.010921826157050334</v>
      </c>
      <c r="H30" s="56">
        <f t="shared" si="3"/>
        <v>867192.9968697965</v>
      </c>
    </row>
    <row r="31" spans="1:8" ht="13.5" thickBot="1">
      <c r="A31" s="25" t="s">
        <v>50</v>
      </c>
      <c r="B31" s="36">
        <v>0.0424355</v>
      </c>
      <c r="C31" s="98">
        <f t="shared" si="2"/>
        <v>0.04310226619670327</v>
      </c>
      <c r="D31" s="42">
        <f t="shared" si="0"/>
        <v>3370597.216582196</v>
      </c>
      <c r="F31" s="36">
        <v>0.0426183</v>
      </c>
      <c r="G31" s="98">
        <f t="shared" si="1"/>
        <v>0.04317419802146498</v>
      </c>
      <c r="H31" s="56">
        <f t="shared" si="3"/>
        <v>3428031.3229043195</v>
      </c>
    </row>
    <row r="32" spans="1:9" ht="13.5" thickBot="1">
      <c r="A32" s="25" t="s">
        <v>51</v>
      </c>
      <c r="B32" s="36">
        <v>0.013165</v>
      </c>
      <c r="C32" s="98">
        <f t="shared" si="2"/>
        <v>0.013371854567039355</v>
      </c>
      <c r="D32" s="60">
        <f t="shared" si="0"/>
        <v>1045679.0271424776</v>
      </c>
      <c r="E32" s="61">
        <f>D32-(161571/4)</f>
        <v>1005286.2771424776</v>
      </c>
      <c r="F32" s="36">
        <v>0.013165</v>
      </c>
      <c r="G32" s="98">
        <f t="shared" si="1"/>
        <v>0.013336719600560945</v>
      </c>
      <c r="H32" s="60">
        <f t="shared" si="3"/>
        <v>1058935.5362845392</v>
      </c>
      <c r="I32" s="61">
        <f>H32-(161571/4)</f>
        <v>1018542.7862845392</v>
      </c>
    </row>
    <row r="33" spans="1:8" ht="12.75">
      <c r="A33" s="25" t="s">
        <v>52</v>
      </c>
      <c r="B33" s="36">
        <v>0.0033139</v>
      </c>
      <c r="C33" s="98">
        <f t="shared" si="2"/>
        <v>0.003365969529032413</v>
      </c>
      <c r="D33" s="42">
        <f t="shared" si="0"/>
        <v>263218.8171703347</v>
      </c>
      <c r="F33" s="36">
        <v>0.0033273</v>
      </c>
      <c r="G33" s="98">
        <f t="shared" si="1"/>
        <v>0.003370700123581195</v>
      </c>
      <c r="H33" s="56">
        <f t="shared" si="3"/>
        <v>267633.5898123469</v>
      </c>
    </row>
    <row r="34" spans="1:8" ht="12.75">
      <c r="A34" s="25" t="s">
        <v>53</v>
      </c>
      <c r="B34" s="36">
        <v>0.0017184</v>
      </c>
      <c r="C34" s="98">
        <f t="shared" si="2"/>
        <v>0.001745400295328555</v>
      </c>
      <c r="D34" s="42">
        <f t="shared" si="0"/>
        <v>136490.303094693</v>
      </c>
      <c r="F34" s="36">
        <v>0.0017184</v>
      </c>
      <c r="G34" s="98">
        <f t="shared" si="1"/>
        <v>0.0017408142014131353</v>
      </c>
      <c r="H34" s="56">
        <f t="shared" si="3"/>
        <v>138220.64759220293</v>
      </c>
    </row>
    <row r="35" spans="1:8" ht="12.75">
      <c r="A35" s="25" t="s">
        <v>54</v>
      </c>
      <c r="B35" s="36">
        <v>0.000416</v>
      </c>
      <c r="C35" s="98">
        <f t="shared" si="2"/>
        <v>0.0004225363843439705</v>
      </c>
      <c r="D35" s="42">
        <f t="shared" si="0"/>
        <v>33042.34525569849</v>
      </c>
      <c r="F35" s="36">
        <v>0.0004187</v>
      </c>
      <c r="G35" s="98">
        <f t="shared" si="1"/>
        <v>0.00042416137461107994</v>
      </c>
      <c r="H35" s="56">
        <f t="shared" si="3"/>
        <v>33678.413144119746</v>
      </c>
    </row>
    <row r="36" spans="1:8" ht="12.75">
      <c r="A36" s="25" t="s">
        <v>55</v>
      </c>
      <c r="B36" s="36">
        <v>0.0053451</v>
      </c>
      <c r="C36" s="98">
        <f t="shared" si="2"/>
        <v>0.005429084682588839</v>
      </c>
      <c r="D36" s="42">
        <f t="shared" si="0"/>
        <v>424554.4221784472</v>
      </c>
      <c r="F36" s="36">
        <v>0.0053451</v>
      </c>
      <c r="G36" s="98">
        <f t="shared" si="1"/>
        <v>0.005414819592628812</v>
      </c>
      <c r="H36" s="56">
        <f t="shared" si="3"/>
        <v>429936.6756547277</v>
      </c>
    </row>
    <row r="37" spans="1:8" ht="12.75">
      <c r="A37" s="25" t="s">
        <v>56</v>
      </c>
      <c r="B37" s="36">
        <v>0.0080129</v>
      </c>
      <c r="C37" s="98">
        <f t="shared" si="2"/>
        <v>0.008138802389687023</v>
      </c>
      <c r="D37" s="42">
        <f t="shared" si="0"/>
        <v>636454.3468735252</v>
      </c>
      <c r="F37" s="36">
        <v>0.0080711</v>
      </c>
      <c r="G37" s="98">
        <f t="shared" si="1"/>
        <v>0.008176376571825858</v>
      </c>
      <c r="H37" s="56">
        <f t="shared" si="3"/>
        <v>649204.2998029732</v>
      </c>
    </row>
    <row r="38" spans="1:8" ht="12.75">
      <c r="A38" s="25" t="s">
        <v>57</v>
      </c>
      <c r="B38" s="36">
        <v>2.84E-05</v>
      </c>
      <c r="C38" s="98">
        <f t="shared" si="2"/>
        <v>2.884623393117491E-05</v>
      </c>
      <c r="D38" s="42">
        <f t="shared" si="0"/>
        <v>2255.775493417878</v>
      </c>
      <c r="F38" s="36">
        <v>2.84E-05</v>
      </c>
      <c r="G38" s="98">
        <f t="shared" si="1"/>
        <v>2.8770439548494553E-05</v>
      </c>
      <c r="H38" s="56">
        <f t="shared" si="3"/>
        <v>2284.3729001504676</v>
      </c>
    </row>
    <row r="39" spans="1:8" ht="12.75">
      <c r="A39" s="25" t="s">
        <v>58</v>
      </c>
      <c r="B39" s="36">
        <v>0.0064768</v>
      </c>
      <c r="C39" s="98">
        <f t="shared" si="2"/>
        <v>0.006578566476247664</v>
      </c>
      <c r="D39" s="42">
        <f t="shared" si="0"/>
        <v>514443.8984425673</v>
      </c>
      <c r="F39" s="36">
        <v>0.0064768</v>
      </c>
      <c r="G39" s="98">
        <f t="shared" si="1"/>
        <v>0.006561281086890476</v>
      </c>
      <c r="H39" s="56">
        <f t="shared" si="3"/>
        <v>520965.7182991038</v>
      </c>
    </row>
    <row r="40" spans="1:8" ht="12.75">
      <c r="A40" s="25" t="s">
        <v>59</v>
      </c>
      <c r="B40" s="36">
        <v>0.0056922</v>
      </c>
      <c r="C40" s="98">
        <f t="shared" si="2"/>
        <v>0.005781638478275839</v>
      </c>
      <c r="D40" s="42">
        <f t="shared" si="0"/>
        <v>452124.1290011706</v>
      </c>
      <c r="F40" s="36">
        <v>0.0057068</v>
      </c>
      <c r="G40" s="98">
        <f t="shared" si="1"/>
        <v>0.005781237479413687</v>
      </c>
      <c r="H40" s="56">
        <f t="shared" si="3"/>
        <v>459030.25586544676</v>
      </c>
    </row>
    <row r="41" spans="1:8" ht="12.75">
      <c r="A41" s="25" t="s">
        <v>60</v>
      </c>
      <c r="B41" s="36">
        <v>0.0002865</v>
      </c>
      <c r="C41" s="98">
        <f t="shared" si="2"/>
        <v>0.0002910016204676624</v>
      </c>
      <c r="D41" s="42">
        <f t="shared" si="0"/>
        <v>22756.3267205712</v>
      </c>
      <c r="F41" s="36">
        <v>0.0002865</v>
      </c>
      <c r="G41" s="98">
        <f t="shared" si="1"/>
        <v>0.00029023700460012995</v>
      </c>
      <c r="H41" s="56">
        <f t="shared" si="3"/>
        <v>23044.81816525032</v>
      </c>
    </row>
    <row r="42" spans="1:8" ht="12.75">
      <c r="A42" s="25" t="s">
        <v>61</v>
      </c>
      <c r="B42" s="36">
        <v>0.0778796</v>
      </c>
      <c r="C42" s="98">
        <f t="shared" si="2"/>
        <v>0.07910328028402568</v>
      </c>
      <c r="D42" s="42">
        <f t="shared" si="0"/>
        <v>6185876.518210808</v>
      </c>
      <c r="F42" s="36">
        <v>0.0778796</v>
      </c>
      <c r="G42" s="98">
        <f t="shared" si="1"/>
        <v>0.07889543393876537</v>
      </c>
      <c r="H42" s="56">
        <f t="shared" si="3"/>
        <v>6264297.454737971</v>
      </c>
    </row>
    <row r="43" spans="1:8" ht="12.75">
      <c r="A43" s="25" t="s">
        <v>62</v>
      </c>
      <c r="B43" s="36">
        <v>5.08E-05</v>
      </c>
      <c r="C43" s="98">
        <f t="shared" si="2"/>
        <v>5.159819308815794E-05</v>
      </c>
      <c r="D43" s="42">
        <f aca="true" t="shared" si="4" ref="D43:D74">$B$4*C43</f>
        <v>4034.978699493951</v>
      </c>
      <c r="F43" s="36">
        <v>5.08E-05</v>
      </c>
      <c r="G43" s="98">
        <f aca="true" t="shared" si="5" ref="G43:G74">($C$146*F43)/$F$144</f>
        <v>5.14626172205466E-05</v>
      </c>
      <c r="H43" s="56">
        <f t="shared" si="3"/>
        <v>4086.1318073114003</v>
      </c>
    </row>
    <row r="44" spans="1:8" ht="12.75">
      <c r="A44" s="25" t="s">
        <v>63</v>
      </c>
      <c r="B44" s="36">
        <v>0.0025811</v>
      </c>
      <c r="C44" s="98">
        <f t="shared" si="2"/>
        <v>0.002621655436611111</v>
      </c>
      <c r="D44" s="42">
        <f t="shared" si="4"/>
        <v>205013.45514298888</v>
      </c>
      <c r="F44" s="36">
        <v>0.0025883</v>
      </c>
      <c r="G44" s="98">
        <f t="shared" si="5"/>
        <v>0.0026220608691326923</v>
      </c>
      <c r="H44" s="56">
        <f t="shared" si="3"/>
        <v>208191.63300913578</v>
      </c>
    </row>
    <row r="45" spans="1:8" ht="12.75">
      <c r="A45" s="25" t="s">
        <v>64</v>
      </c>
      <c r="B45" s="36">
        <v>0.0002715</v>
      </c>
      <c r="C45" s="98">
        <f t="shared" si="2"/>
        <v>0.0002757659335321827</v>
      </c>
      <c r="D45" s="42">
        <f t="shared" si="4"/>
        <v>21564.896002216687</v>
      </c>
      <c r="F45" s="36">
        <v>0.0002715</v>
      </c>
      <c r="G45" s="98">
        <f t="shared" si="5"/>
        <v>0.00027504134990902364</v>
      </c>
      <c r="H45" s="56">
        <f t="shared" si="3"/>
        <v>21838.28318277648</v>
      </c>
    </row>
    <row r="46" spans="1:8" ht="12.75">
      <c r="A46" s="25" t="s">
        <v>65</v>
      </c>
      <c r="B46" s="36">
        <v>0.0003811</v>
      </c>
      <c r="C46" s="98">
        <f t="shared" si="2"/>
        <v>0.00038708801940742104</v>
      </c>
      <c r="D46" s="42">
        <f t="shared" si="4"/>
        <v>30270.283117660325</v>
      </c>
      <c r="F46" s="36">
        <v>0.0003811</v>
      </c>
      <c r="G46" s="98">
        <f t="shared" si="5"/>
        <v>0.00038607093351870686</v>
      </c>
      <c r="H46" s="56">
        <f t="shared" si="3"/>
        <v>30654.032121385324</v>
      </c>
    </row>
    <row r="47" spans="1:8" ht="12.75">
      <c r="A47" s="25" t="s">
        <v>66</v>
      </c>
      <c r="B47" s="36">
        <v>0.000475</v>
      </c>
      <c r="C47" s="98">
        <f t="shared" si="2"/>
        <v>0.000482463419623524</v>
      </c>
      <c r="D47" s="42">
        <f t="shared" si="4"/>
        <v>37728.63941455958</v>
      </c>
      <c r="F47" s="36">
        <v>0.0004776</v>
      </c>
      <c r="G47" s="98">
        <f t="shared" si="5"/>
        <v>0.00048382964536482394</v>
      </c>
      <c r="H47" s="56">
        <f t="shared" si="3"/>
        <v>38416.07384196702</v>
      </c>
    </row>
    <row r="48" spans="1:8" ht="12.75">
      <c r="A48" s="25" t="s">
        <v>67</v>
      </c>
      <c r="B48" s="36">
        <v>0.0034008</v>
      </c>
      <c r="C48" s="98">
        <f t="shared" si="2"/>
        <v>0.003454234942011959</v>
      </c>
      <c r="D48" s="42">
        <f t="shared" si="4"/>
        <v>270121.17246533517</v>
      </c>
      <c r="F48" s="36">
        <v>0.0034008</v>
      </c>
      <c r="G48" s="98">
        <f t="shared" si="5"/>
        <v>0.0034451588315676154</v>
      </c>
      <c r="H48" s="56">
        <f t="shared" si="3"/>
        <v>273545.61122646864</v>
      </c>
    </row>
    <row r="49" spans="1:8" ht="12.75">
      <c r="A49" s="25" t="s">
        <v>68</v>
      </c>
      <c r="B49" s="36">
        <v>0.0045564</v>
      </c>
      <c r="C49" s="98">
        <f t="shared" si="2"/>
        <v>0.004627992263521316</v>
      </c>
      <c r="D49" s="42">
        <f t="shared" si="4"/>
        <v>361908.99500736693</v>
      </c>
      <c r="F49" s="36">
        <v>0.0045716</v>
      </c>
      <c r="G49" s="98">
        <f t="shared" si="5"/>
        <v>0.004631230332390765</v>
      </c>
      <c r="H49" s="56">
        <f t="shared" si="3"/>
        <v>367719.68839182676</v>
      </c>
    </row>
    <row r="50" spans="1:8" ht="12.75">
      <c r="A50" s="25" t="s">
        <v>69</v>
      </c>
      <c r="B50" s="36">
        <v>0.0069643</v>
      </c>
      <c r="C50" s="98">
        <f t="shared" si="2"/>
        <v>0.007073726301650754</v>
      </c>
      <c r="D50" s="42">
        <f t="shared" si="4"/>
        <v>553165.396789089</v>
      </c>
      <c r="F50" s="36">
        <v>0.0070843</v>
      </c>
      <c r="G50" s="98">
        <f t="shared" si="5"/>
        <v>0.007176705101880281</v>
      </c>
      <c r="H50" s="56">
        <f t="shared" si="3"/>
        <v>569830.3850892943</v>
      </c>
    </row>
    <row r="51" spans="1:8" ht="12.75">
      <c r="A51" s="25" t="s">
        <v>70</v>
      </c>
      <c r="B51" s="36">
        <v>0.0003924</v>
      </c>
      <c r="C51" s="98">
        <f t="shared" si="2"/>
        <v>0.00039856557023214913</v>
      </c>
      <c r="D51" s="42">
        <f t="shared" si="4"/>
        <v>31167.827592154063</v>
      </c>
      <c r="F51" s="36">
        <v>0.0003921</v>
      </c>
      <c r="G51" s="98">
        <f t="shared" si="5"/>
        <v>0.0003972144136255181</v>
      </c>
      <c r="H51" s="56">
        <f t="shared" si="3"/>
        <v>31538.824441866138</v>
      </c>
    </row>
    <row r="52" spans="1:8" ht="12.75">
      <c r="A52" s="25" t="s">
        <v>71</v>
      </c>
      <c r="B52" s="36">
        <v>0.0348814</v>
      </c>
      <c r="C52" s="98">
        <f t="shared" si="2"/>
        <v>0.035429472684749455</v>
      </c>
      <c r="D52" s="42">
        <f t="shared" si="4"/>
        <v>2770584.7639474072</v>
      </c>
      <c r="F52" s="36">
        <v>0.0349973</v>
      </c>
      <c r="G52" s="98">
        <f t="shared" si="5"/>
        <v>0.03545379239473692</v>
      </c>
      <c r="H52" s="56">
        <f t="shared" si="3"/>
        <v>2815031.1161421114</v>
      </c>
    </row>
    <row r="53" spans="1:8" ht="12.75">
      <c r="A53" s="25" t="s">
        <v>72</v>
      </c>
      <c r="B53" s="36">
        <v>0.0046981</v>
      </c>
      <c r="C53" s="98">
        <f t="shared" si="2"/>
        <v>0.004771918719438481</v>
      </c>
      <c r="D53" s="42">
        <f t="shared" si="4"/>
        <v>373164.0438600892</v>
      </c>
      <c r="F53" s="36">
        <v>0.0046981</v>
      </c>
      <c r="G53" s="98">
        <f t="shared" si="5"/>
        <v>0.004759380353619095</v>
      </c>
      <c r="H53" s="56">
        <f t="shared" si="3"/>
        <v>377894.8000773561</v>
      </c>
    </row>
    <row r="54" spans="1:8" ht="12.75">
      <c r="A54" s="25" t="s">
        <v>73</v>
      </c>
      <c r="B54" s="36">
        <v>7.19E-05</v>
      </c>
      <c r="C54" s="98">
        <f t="shared" si="2"/>
        <v>7.302972604406605E-05</v>
      </c>
      <c r="D54" s="42">
        <f t="shared" si="4"/>
        <v>5710.924576645965</v>
      </c>
      <c r="F54" s="36">
        <v>7.19E-05</v>
      </c>
      <c r="G54" s="98">
        <f t="shared" si="5"/>
        <v>7.283783815270277E-05</v>
      </c>
      <c r="H54" s="56">
        <f t="shared" si="3"/>
        <v>5783.3243493246</v>
      </c>
    </row>
    <row r="55" spans="1:8" ht="12.75">
      <c r="A55" s="25" t="s">
        <v>74</v>
      </c>
      <c r="B55" s="36">
        <v>0.0016541</v>
      </c>
      <c r="C55" s="98">
        <f t="shared" si="2"/>
        <v>0.0016800899839984655</v>
      </c>
      <c r="D55" s="42">
        <f t="shared" si="4"/>
        <v>131383.03674868</v>
      </c>
      <c r="F55" s="36">
        <v>0.0016541</v>
      </c>
      <c r="G55" s="98">
        <f t="shared" si="5"/>
        <v>0.0016756754949705931</v>
      </c>
      <c r="H55" s="56">
        <f t="shared" si="3"/>
        <v>133048.6343006651</v>
      </c>
    </row>
    <row r="56" spans="1:8" ht="12.75">
      <c r="A56" s="25" t="s">
        <v>75</v>
      </c>
      <c r="B56" s="36">
        <v>0.0236565</v>
      </c>
      <c r="C56" s="98">
        <f t="shared" si="2"/>
        <v>0.024028201865945044</v>
      </c>
      <c r="D56" s="42">
        <f t="shared" si="4"/>
        <v>1879005.3859169025</v>
      </c>
      <c r="F56" s="36">
        <v>0.0236565</v>
      </c>
      <c r="G56" s="98">
        <f t="shared" si="5"/>
        <v>0.023965067013343715</v>
      </c>
      <c r="H56" s="56">
        <f t="shared" si="3"/>
        <v>1902826.320859491</v>
      </c>
    </row>
    <row r="57" spans="1:8" ht="12.75">
      <c r="A57" s="25" t="s">
        <v>76</v>
      </c>
      <c r="B57" s="36">
        <v>0.0037837</v>
      </c>
      <c r="C57" s="98">
        <f t="shared" si="2"/>
        <v>0.0038431512438516376</v>
      </c>
      <c r="D57" s="42">
        <f t="shared" si="4"/>
        <v>300534.42726919806</v>
      </c>
      <c r="F57" s="36">
        <v>0.0037837</v>
      </c>
      <c r="G57" s="98">
        <f t="shared" si="5"/>
        <v>0.0038330532436492556</v>
      </c>
      <c r="H57" s="56">
        <f t="shared" si="3"/>
        <v>304344.4275457509</v>
      </c>
    </row>
    <row r="58" spans="1:8" ht="12.75">
      <c r="A58" s="25" t="s">
        <v>77</v>
      </c>
      <c r="B58" s="36">
        <v>0.0166411</v>
      </c>
      <c r="C58" s="98">
        <f t="shared" si="2"/>
        <v>0.016902572657467422</v>
      </c>
      <c r="D58" s="42">
        <f t="shared" si="4"/>
        <v>1321781.1818139523</v>
      </c>
      <c r="F58" s="36">
        <v>0.0166411</v>
      </c>
      <c r="G58" s="98">
        <f t="shared" si="5"/>
        <v>0.01685816061867791</v>
      </c>
      <c r="H58" s="56">
        <f t="shared" si="3"/>
        <v>1338537.953123026</v>
      </c>
    </row>
    <row r="59" spans="1:8" ht="12.75">
      <c r="A59" s="25" t="s">
        <v>78</v>
      </c>
      <c r="B59" s="36">
        <v>0.0030229</v>
      </c>
      <c r="C59" s="98">
        <f t="shared" si="2"/>
        <v>0.0030703972024841066</v>
      </c>
      <c r="D59" s="42">
        <f t="shared" si="4"/>
        <v>240105.06123425713</v>
      </c>
      <c r="F59" s="36">
        <v>0.0030229</v>
      </c>
      <c r="G59" s="98">
        <f t="shared" si="5"/>
        <v>0.0030623296377163445</v>
      </c>
      <c r="H59" s="56">
        <f t="shared" si="3"/>
        <v>243148.97323467775</v>
      </c>
    </row>
    <row r="60" spans="1:8" ht="12.75">
      <c r="A60" s="25" t="s">
        <v>79</v>
      </c>
      <c r="B60" s="36">
        <v>0.0007362</v>
      </c>
      <c r="C60" s="98">
        <f t="shared" si="2"/>
        <v>0.000747767514793344</v>
      </c>
      <c r="D60" s="42">
        <f t="shared" si="4"/>
        <v>58475.4196568395</v>
      </c>
      <c r="F60" s="36">
        <v>0.0007362</v>
      </c>
      <c r="G60" s="98">
        <f t="shared" si="5"/>
        <v>0.0007458027322394962</v>
      </c>
      <c r="H60" s="56">
        <f t="shared" si="3"/>
        <v>59216.736939816</v>
      </c>
    </row>
    <row r="61" spans="1:8" ht="12.75">
      <c r="A61" s="25" t="s">
        <v>80</v>
      </c>
      <c r="B61" s="36">
        <v>0.0186073</v>
      </c>
      <c r="C61" s="98">
        <f t="shared" si="2"/>
        <v>0.0188996665009701</v>
      </c>
      <c r="D61" s="42">
        <f t="shared" si="4"/>
        <v>1477953.920375862</v>
      </c>
      <c r="F61" s="36">
        <v>0.0186073</v>
      </c>
      <c r="G61" s="98">
        <f t="shared" si="5"/>
        <v>0.018850007035588125</v>
      </c>
      <c r="H61" s="56">
        <f t="shared" si="3"/>
        <v>1496690.5586256972</v>
      </c>
    </row>
    <row r="62" spans="1:8" ht="12.75">
      <c r="A62" s="25" t="s">
        <v>81</v>
      </c>
      <c r="B62" s="36">
        <v>0.0032265</v>
      </c>
      <c r="C62" s="98">
        <f t="shared" si="2"/>
        <v>0.003277196259821685</v>
      </c>
      <c r="D62" s="42">
        <f t="shared" si="4"/>
        <v>256276.74751805578</v>
      </c>
      <c r="F62" s="36">
        <v>0.0032265</v>
      </c>
      <c r="G62" s="98">
        <f t="shared" si="5"/>
        <v>0.003268585324056961</v>
      </c>
      <c r="H62" s="56">
        <f t="shared" si="3"/>
        <v>259525.6747301227</v>
      </c>
    </row>
    <row r="63" spans="1:8" ht="12.75">
      <c r="A63" s="25" t="s">
        <v>82</v>
      </c>
      <c r="B63" s="36">
        <v>0.0017898</v>
      </c>
      <c r="C63" s="98">
        <f t="shared" si="2"/>
        <v>0.0018179221651414385</v>
      </c>
      <c r="D63" s="42">
        <f t="shared" si="4"/>
        <v>142161.5133140605</v>
      </c>
      <c r="F63" s="36">
        <v>0.0017895</v>
      </c>
      <c r="G63" s="98">
        <f t="shared" si="5"/>
        <v>0.0018128416046489793</v>
      </c>
      <c r="H63" s="56">
        <f t="shared" si="3"/>
        <v>143939.62340912895</v>
      </c>
    </row>
    <row r="64" spans="1:8" ht="13.5" thickBot="1">
      <c r="A64" s="25" t="s">
        <v>83</v>
      </c>
      <c r="B64" s="36">
        <v>0.0006831</v>
      </c>
      <c r="C64" s="98">
        <f t="shared" si="2"/>
        <v>0.0006938331830417458</v>
      </c>
      <c r="D64" s="42">
        <f t="shared" si="4"/>
        <v>54257.75491386452</v>
      </c>
      <c r="F64" s="36">
        <v>0.0006831</v>
      </c>
      <c r="G64" s="98">
        <f t="shared" si="5"/>
        <v>0.0006920101146329799</v>
      </c>
      <c r="H64" s="56">
        <f t="shared" si="3"/>
        <v>54945.60310185861</v>
      </c>
    </row>
    <row r="65" spans="1:9" ht="13.5" thickBot="1">
      <c r="A65" s="25" t="s">
        <v>84</v>
      </c>
      <c r="B65" s="36">
        <v>0.0018575</v>
      </c>
      <c r="C65" s="98">
        <f t="shared" si="2"/>
        <v>0.0018866858988435702</v>
      </c>
      <c r="D65" s="60">
        <f t="shared" si="4"/>
        <v>147538.8372895672</v>
      </c>
      <c r="E65" s="61">
        <f>D65-(121938/4)</f>
        <v>117054.3372895672</v>
      </c>
      <c r="F65" s="36">
        <v>0.0018575</v>
      </c>
      <c r="G65" s="98">
        <f t="shared" si="5"/>
        <v>0.0018817285725819942</v>
      </c>
      <c r="H65" s="60">
        <f t="shared" si="3"/>
        <v>149409.24866301034</v>
      </c>
      <c r="I65" s="61">
        <f>H65-(121938/4)</f>
        <v>118924.74866301034</v>
      </c>
    </row>
    <row r="66" spans="1:8" ht="12.75">
      <c r="A66" s="25" t="s">
        <v>85</v>
      </c>
      <c r="B66" s="36">
        <v>0.0008811</v>
      </c>
      <c r="C66" s="98">
        <f t="shared" si="2"/>
        <v>0.0008949442505900779</v>
      </c>
      <c r="D66" s="42">
        <f t="shared" si="4"/>
        <v>69984.6403961441</v>
      </c>
      <c r="E66" s="59"/>
      <c r="F66" s="36">
        <v>0.0008811</v>
      </c>
      <c r="G66" s="98">
        <f t="shared" si="5"/>
        <v>0.0008925927565555828</v>
      </c>
      <c r="H66" s="56">
        <f t="shared" si="3"/>
        <v>70871.86487051328</v>
      </c>
    </row>
    <row r="67" spans="1:8" ht="12.75">
      <c r="A67" s="25" t="s">
        <v>86</v>
      </c>
      <c r="B67" s="36">
        <v>0.0112815</v>
      </c>
      <c r="C67" s="98">
        <f t="shared" si="2"/>
        <v>0.011458760144174287</v>
      </c>
      <c r="D67" s="42">
        <f t="shared" si="4"/>
        <v>896075.0432744293</v>
      </c>
      <c r="F67" s="36">
        <v>0.0112815</v>
      </c>
      <c r="G67" s="98">
        <f t="shared" si="5"/>
        <v>0.011428651893181032</v>
      </c>
      <c r="H67" s="56">
        <f t="shared" si="3"/>
        <v>907434.960318574</v>
      </c>
    </row>
    <row r="68" spans="1:8" ht="12.75">
      <c r="A68" s="25" t="s">
        <v>87</v>
      </c>
      <c r="B68" s="36">
        <v>0.0152783</v>
      </c>
      <c r="C68" s="98">
        <f t="shared" si="2"/>
        <v>0.015518359713755973</v>
      </c>
      <c r="D68" s="42">
        <f t="shared" si="4"/>
        <v>1213535.7296157172</v>
      </c>
      <c r="F68" s="36">
        <v>0.0152783</v>
      </c>
      <c r="G68" s="98">
        <f t="shared" si="5"/>
        <v>0.015477584737808605</v>
      </c>
      <c r="H68" s="56">
        <f t="shared" si="3"/>
        <v>1228920.2281820031</v>
      </c>
    </row>
    <row r="69" spans="1:8" ht="12.75">
      <c r="A69" s="25" t="s">
        <v>88</v>
      </c>
      <c r="B69" s="36">
        <v>0.006044</v>
      </c>
      <c r="C69" s="98">
        <f t="shared" si="2"/>
        <v>0.006138966122535956</v>
      </c>
      <c r="D69" s="42">
        <f t="shared" si="4"/>
        <v>480067.1507823118</v>
      </c>
      <c r="F69" s="36">
        <v>0.0061009</v>
      </c>
      <c r="G69" s="98">
        <f t="shared" si="5"/>
        <v>0.006180477980331354</v>
      </c>
      <c r="H69" s="56">
        <f t="shared" si="3"/>
        <v>490729.95163830946</v>
      </c>
    </row>
    <row r="70" spans="1:8" ht="12.75">
      <c r="A70" s="25" t="s">
        <v>89</v>
      </c>
      <c r="B70" s="36">
        <v>0.0013759</v>
      </c>
      <c r="C70" s="98">
        <f t="shared" si="2"/>
        <v>0.001397518776968435</v>
      </c>
      <c r="D70" s="42">
        <f t="shared" si="4"/>
        <v>109285.96835893163</v>
      </c>
      <c r="F70" s="36">
        <v>0.0013759</v>
      </c>
      <c r="G70" s="98">
        <f t="shared" si="5"/>
        <v>0.0013938467526328753</v>
      </c>
      <c r="H70" s="56">
        <f t="shared" si="3"/>
        <v>110671.4321590503</v>
      </c>
    </row>
    <row r="71" spans="1:8" ht="12.75">
      <c r="A71" s="25" t="s">
        <v>90</v>
      </c>
      <c r="B71" s="36">
        <v>0.0051984</v>
      </c>
      <c r="C71" s="98">
        <f t="shared" si="2"/>
        <v>0.005280079664359847</v>
      </c>
      <c r="D71" s="42">
        <f t="shared" si="4"/>
        <v>412902.22975294</v>
      </c>
      <c r="F71" s="36">
        <v>0.0051984</v>
      </c>
      <c r="G71" s="98">
        <f t="shared" si="5"/>
        <v>0.005266206089749792</v>
      </c>
      <c r="H71" s="56">
        <f t="shared" si="3"/>
        <v>418136.76352613344</v>
      </c>
    </row>
    <row r="72" spans="1:8" ht="12.75">
      <c r="A72" s="25" t="s">
        <v>91</v>
      </c>
      <c r="B72" s="36">
        <v>0.007232</v>
      </c>
      <c r="C72" s="98">
        <f t="shared" si="2"/>
        <v>0.007345632527825948</v>
      </c>
      <c r="D72" s="42">
        <f t="shared" si="4"/>
        <v>574428.4636759892</v>
      </c>
      <c r="F72" s="36">
        <v>0.007232</v>
      </c>
      <c r="G72" s="98">
        <f t="shared" si="5"/>
        <v>0.007326331648405374</v>
      </c>
      <c r="H72" s="56">
        <f t="shared" si="3"/>
        <v>581710.7328833867</v>
      </c>
    </row>
    <row r="73" spans="1:8" ht="12.75">
      <c r="A73" s="25" t="s">
        <v>92</v>
      </c>
      <c r="B73" s="36">
        <v>0.0045457</v>
      </c>
      <c r="C73" s="98">
        <f t="shared" si="2"/>
        <v>0.004617124140174006</v>
      </c>
      <c r="D73" s="42">
        <f t="shared" si="4"/>
        <v>361059.1077616073</v>
      </c>
      <c r="F73" s="36">
        <v>0.0045685</v>
      </c>
      <c r="G73" s="98">
        <f t="shared" si="5"/>
        <v>0.004628089897087935</v>
      </c>
      <c r="H73" s="56">
        <f t="shared" si="3"/>
        <v>367470.33782878204</v>
      </c>
    </row>
    <row r="74" spans="1:8" ht="12.75">
      <c r="A74" s="25" t="s">
        <v>93</v>
      </c>
      <c r="B74" s="36">
        <v>0.0039229</v>
      </c>
      <c r="C74" s="98">
        <f t="shared" si="2"/>
        <v>0.003984538418612889</v>
      </c>
      <c r="D74" s="42">
        <f t="shared" si="4"/>
        <v>311590.9043355279</v>
      </c>
      <c r="F74" s="36">
        <v>0.0039245</v>
      </c>
      <c r="G74" s="98">
        <f t="shared" si="5"/>
        <v>0.00397568978901644</v>
      </c>
      <c r="H74" s="56">
        <f t="shared" si="3"/>
        <v>315669.76924790535</v>
      </c>
    </row>
    <row r="75" spans="1:8" ht="12.75">
      <c r="A75" s="25" t="s">
        <v>94</v>
      </c>
      <c r="B75" s="36">
        <v>0.0154806</v>
      </c>
      <c r="C75" s="98">
        <f t="shared" si="2"/>
        <v>0.015723838344892476</v>
      </c>
      <c r="D75" s="42">
        <f aca="true" t="shared" si="6" ref="D75:D106">$B$4*C75</f>
        <v>1229604.1585705916</v>
      </c>
      <c r="F75" s="36">
        <v>0.0155262</v>
      </c>
      <c r="G75" s="98">
        <f aca="true" t="shared" si="7" ref="G75:G106">($C$146*F75)/$F$144</f>
        <v>0.015728718257670287</v>
      </c>
      <c r="H75" s="56">
        <f t="shared" si="3"/>
        <v>1248860.229659021</v>
      </c>
    </row>
    <row r="76" spans="1:8" ht="12.75">
      <c r="A76" s="25" t="s">
        <v>95</v>
      </c>
      <c r="B76" s="36">
        <v>0.001966</v>
      </c>
      <c r="C76" s="98">
        <f aca="true" t="shared" si="8" ref="C76:C139">($C$146*B76)/$B$144</f>
        <v>0.0019968907010102068</v>
      </c>
      <c r="D76" s="42">
        <f t="shared" si="6"/>
        <v>156156.85281899816</v>
      </c>
      <c r="F76" s="36">
        <v>0.0019643</v>
      </c>
      <c r="G76" s="98">
        <f t="shared" si="7"/>
        <v>0.001989921633982671</v>
      </c>
      <c r="H76" s="56">
        <f aca="true" t="shared" si="9" ref="H76:H139">$C$4*G76</f>
        <v>157999.77773822407</v>
      </c>
    </row>
    <row r="77" spans="1:8" ht="12.75">
      <c r="A77" s="25" t="s">
        <v>96</v>
      </c>
      <c r="B77" s="36">
        <v>0.0013508</v>
      </c>
      <c r="C77" s="98">
        <f t="shared" si="8"/>
        <v>0.0013720243941630658</v>
      </c>
      <c r="D77" s="42">
        <f t="shared" si="6"/>
        <v>107292.30762355175</v>
      </c>
      <c r="F77" s="36">
        <v>0.0013508</v>
      </c>
      <c r="G77" s="98">
        <f t="shared" si="7"/>
        <v>0.0013684193571164242</v>
      </c>
      <c r="H77" s="56">
        <f t="shared" si="9"/>
        <v>108652.49695504407</v>
      </c>
    </row>
    <row r="78" spans="1:8" ht="12.75">
      <c r="A78" s="25" t="s">
        <v>97</v>
      </c>
      <c r="B78" s="36">
        <v>0.0122006</v>
      </c>
      <c r="C78" s="98">
        <f t="shared" si="8"/>
        <v>0.012392301468334248</v>
      </c>
      <c r="D78" s="42">
        <f t="shared" si="6"/>
        <v>969077.9748237382</v>
      </c>
      <c r="F78" s="36">
        <v>0.0122006</v>
      </c>
      <c r="G78" s="98">
        <f t="shared" si="7"/>
        <v>0.01235974030828742</v>
      </c>
      <c r="H78" s="56">
        <f t="shared" si="9"/>
        <v>981363.3804780211</v>
      </c>
    </row>
    <row r="79" spans="1:8" ht="12.75">
      <c r="A79" s="25" t="s">
        <v>98</v>
      </c>
      <c r="B79" s="36">
        <v>0.0012744</v>
      </c>
      <c r="C79" s="98">
        <f t="shared" si="8"/>
        <v>0.0012944239620383557</v>
      </c>
      <c r="D79" s="42">
        <f t="shared" si="6"/>
        <v>101223.95383139941</v>
      </c>
      <c r="F79" s="36">
        <v>0.0012744</v>
      </c>
      <c r="G79" s="98">
        <f t="shared" si="7"/>
        <v>0.0012910228225563895</v>
      </c>
      <c r="H79" s="56">
        <f t="shared" si="9"/>
        <v>102507.21211097733</v>
      </c>
    </row>
    <row r="80" spans="1:8" ht="12.75">
      <c r="A80" s="25" t="s">
        <v>99</v>
      </c>
      <c r="B80" s="36">
        <v>0.0113344</v>
      </c>
      <c r="C80" s="98">
        <f t="shared" si="8"/>
        <v>0.01151249133343341</v>
      </c>
      <c r="D80" s="42">
        <f t="shared" si="6"/>
        <v>900276.8222744927</v>
      </c>
      <c r="F80" s="36">
        <v>0.0113344</v>
      </c>
      <c r="G80" s="98">
        <f t="shared" si="7"/>
        <v>0.011482241902058333</v>
      </c>
      <c r="H80" s="56">
        <f t="shared" si="9"/>
        <v>911690.0070234317</v>
      </c>
    </row>
    <row r="81" spans="1:8" ht="12.75">
      <c r="A81" s="25" t="s">
        <v>100</v>
      </c>
      <c r="B81" s="36">
        <v>0.0005048</v>
      </c>
      <c r="C81" s="98">
        <f t="shared" si="8"/>
        <v>0.0005127316510020104</v>
      </c>
      <c r="D81" s="42">
        <f t="shared" si="6"/>
        <v>40095.61510835722</v>
      </c>
      <c r="F81" s="36">
        <v>0.0005061</v>
      </c>
      <c r="G81" s="98">
        <f t="shared" si="7"/>
        <v>0.0005127013892779258</v>
      </c>
      <c r="H81" s="56">
        <f t="shared" si="9"/>
        <v>40708.49030866731</v>
      </c>
    </row>
    <row r="82" spans="1:8" ht="12.75">
      <c r="A82" s="25" t="s">
        <v>101</v>
      </c>
      <c r="B82" s="36">
        <v>0.0125042</v>
      </c>
      <c r="C82" s="98">
        <f t="shared" si="8"/>
        <v>0.012700671771908355</v>
      </c>
      <c r="D82" s="42">
        <f t="shared" si="6"/>
        <v>993192.5325632334</v>
      </c>
      <c r="F82" s="36">
        <v>0.0125042</v>
      </c>
      <c r="G82" s="98">
        <f t="shared" si="7"/>
        <v>0.01266730035923541</v>
      </c>
      <c r="H82" s="56">
        <f t="shared" si="9"/>
        <v>1005783.6485232916</v>
      </c>
    </row>
    <row r="83" spans="1:8" ht="12.75">
      <c r="A83" s="25" t="s">
        <v>102</v>
      </c>
      <c r="B83" s="36">
        <v>0.006506</v>
      </c>
      <c r="C83" s="98">
        <f t="shared" si="8"/>
        <v>0.00660822528014873</v>
      </c>
      <c r="D83" s="42">
        <f t="shared" si="6"/>
        <v>516763.21690763073</v>
      </c>
      <c r="F83" s="36">
        <v>0.0065354</v>
      </c>
      <c r="G83" s="98">
        <f t="shared" si="7"/>
        <v>0.006620645444550399</v>
      </c>
      <c r="H83" s="56">
        <f t="shared" si="9"/>
        <v>525679.2482973017</v>
      </c>
    </row>
    <row r="84" spans="1:8" ht="12.75">
      <c r="A84" s="25" t="s">
        <v>103</v>
      </c>
      <c r="B84" s="36">
        <v>0.0010545</v>
      </c>
      <c r="C84" s="98">
        <f t="shared" si="8"/>
        <v>0.0010710687915642233</v>
      </c>
      <c r="D84" s="42">
        <f t="shared" si="6"/>
        <v>83757.57950032226</v>
      </c>
      <c r="F84" s="36">
        <v>0.0010545</v>
      </c>
      <c r="G84" s="98">
        <f t="shared" si="7"/>
        <v>0.0010682545247847714</v>
      </c>
      <c r="H84" s="56">
        <f t="shared" si="9"/>
        <v>84819.40926791086</v>
      </c>
    </row>
    <row r="85" spans="1:8" ht="12.75">
      <c r="A85" s="25" t="s">
        <v>104</v>
      </c>
      <c r="B85" s="36">
        <v>0.0014234</v>
      </c>
      <c r="C85" s="98">
        <f t="shared" si="8"/>
        <v>0.0014457651189307876</v>
      </c>
      <c r="D85" s="42">
        <f t="shared" si="6"/>
        <v>113058.8323003876</v>
      </c>
      <c r="F85" s="36">
        <v>0.0014297</v>
      </c>
      <c r="G85" s="98">
        <f t="shared" si="7"/>
        <v>0.001448348500791643</v>
      </c>
      <c r="H85" s="56">
        <f t="shared" si="9"/>
        <v>114998.87096285647</v>
      </c>
    </row>
    <row r="86" spans="1:8" ht="12.75">
      <c r="A86" s="25" t="s">
        <v>105</v>
      </c>
      <c r="B86" s="36">
        <v>1.63E-05</v>
      </c>
      <c r="C86" s="98">
        <f t="shared" si="8"/>
        <v>1.6556113136554614E-05</v>
      </c>
      <c r="D86" s="42">
        <f t="shared" si="6"/>
        <v>1294.6880472785708</v>
      </c>
      <c r="F86" s="36">
        <v>1.66E-05</v>
      </c>
      <c r="G86" s="98">
        <f t="shared" si="7"/>
        <v>1.6816524524824284E-05</v>
      </c>
      <c r="H86" s="56">
        <f t="shared" si="9"/>
        <v>1335.232047271048</v>
      </c>
    </row>
    <row r="87" spans="1:8" ht="12.75">
      <c r="A87" s="25" t="s">
        <v>106</v>
      </c>
      <c r="B87" s="36">
        <v>0.0052894</v>
      </c>
      <c r="C87" s="98">
        <f t="shared" si="8"/>
        <v>0.00537250949843509</v>
      </c>
      <c r="D87" s="42">
        <f t="shared" si="6"/>
        <v>420130.24277762405</v>
      </c>
      <c r="F87" s="36">
        <v>0.0053634</v>
      </c>
      <c r="G87" s="98">
        <f t="shared" si="7"/>
        <v>0.005433358291351961</v>
      </c>
      <c r="H87" s="56">
        <f t="shared" si="9"/>
        <v>431408.6483333457</v>
      </c>
    </row>
    <row r="88" spans="1:8" ht="12.75">
      <c r="A88" s="25" t="s">
        <v>107</v>
      </c>
      <c r="B88" s="36">
        <v>0.0038086</v>
      </c>
      <c r="C88" s="98">
        <f t="shared" si="8"/>
        <v>0.003868442484164534</v>
      </c>
      <c r="D88" s="42">
        <f t="shared" si="6"/>
        <v>302512.2022616666</v>
      </c>
      <c r="F88" s="36">
        <v>0.0038267</v>
      </c>
      <c r="G88" s="98">
        <f t="shared" si="7"/>
        <v>0.003876614120430427</v>
      </c>
      <c r="H88" s="56">
        <f t="shared" si="9"/>
        <v>307803.1611621759</v>
      </c>
    </row>
    <row r="89" spans="1:8" ht="12.75">
      <c r="A89" s="25" t="s">
        <v>108</v>
      </c>
      <c r="B89" s="36">
        <v>0.0036743</v>
      </c>
      <c r="C89" s="98">
        <f t="shared" si="8"/>
        <v>0.003732032300468872</v>
      </c>
      <c r="D89" s="42">
        <f t="shared" si="6"/>
        <v>291844.9258966658</v>
      </c>
      <c r="F89" s="36">
        <v>0.0037062</v>
      </c>
      <c r="G89" s="98">
        <f t="shared" si="7"/>
        <v>0.00375454236107854</v>
      </c>
      <c r="H89" s="56">
        <f t="shared" si="9"/>
        <v>298110.66346963606</v>
      </c>
    </row>
    <row r="90" spans="1:8" ht="13.5" thickBot="1">
      <c r="A90" s="25" t="s">
        <v>109</v>
      </c>
      <c r="B90" s="36">
        <v>0.001186</v>
      </c>
      <c r="C90" s="98">
        <f t="shared" si="8"/>
        <v>0.001204634980365262</v>
      </c>
      <c r="D90" s="42">
        <f t="shared" si="6"/>
        <v>94202.45546456349</v>
      </c>
      <c r="F90" s="36">
        <v>0.001186</v>
      </c>
      <c r="G90" s="98">
        <f t="shared" si="7"/>
        <v>0.0012014697642434699</v>
      </c>
      <c r="H90" s="56">
        <f t="shared" si="9"/>
        <v>95396.69928093151</v>
      </c>
    </row>
    <row r="91" spans="1:9" ht="13.5" thickBot="1">
      <c r="A91" s="25" t="s">
        <v>110</v>
      </c>
      <c r="B91" s="36">
        <v>0.000834</v>
      </c>
      <c r="C91" s="98">
        <f t="shared" si="8"/>
        <v>0.0008471041936126717</v>
      </c>
      <c r="D91" s="60">
        <f t="shared" si="6"/>
        <v>66243.54794051092</v>
      </c>
      <c r="E91" s="61">
        <f>D91-(115995/12)</f>
        <v>56577.29794051092</v>
      </c>
      <c r="F91" s="36">
        <v>0.000834</v>
      </c>
      <c r="G91" s="98">
        <f t="shared" si="7"/>
        <v>0.0008448784008255091</v>
      </c>
      <c r="H91" s="60">
        <f t="shared" si="9"/>
        <v>67083.34502554542</v>
      </c>
      <c r="I91" s="61">
        <f>H91-(115995/12)</f>
        <v>57417.09502554542</v>
      </c>
    </row>
    <row r="92" spans="1:8" ht="12.75">
      <c r="A92" s="25" t="s">
        <v>111</v>
      </c>
      <c r="B92" s="36">
        <v>0.0050947</v>
      </c>
      <c r="C92" s="98">
        <f t="shared" si="8"/>
        <v>0.005174750282012564</v>
      </c>
      <c r="D92" s="42">
        <f t="shared" si="6"/>
        <v>404665.4720533825</v>
      </c>
      <c r="F92" s="36">
        <v>0.0050947</v>
      </c>
      <c r="G92" s="98">
        <f t="shared" si="7"/>
        <v>0.005161153463651944</v>
      </c>
      <c r="H92" s="56">
        <f t="shared" si="9"/>
        <v>409795.58501396433</v>
      </c>
    </row>
    <row r="93" spans="1:8" ht="12.75">
      <c r="A93" s="25" t="s">
        <v>112</v>
      </c>
      <c r="B93" s="36">
        <v>0.0091841</v>
      </c>
      <c r="C93" s="98">
        <f t="shared" si="8"/>
        <v>0.009328404825609279</v>
      </c>
      <c r="D93" s="42">
        <f t="shared" si="6"/>
        <v>729481.2573626456</v>
      </c>
      <c r="F93" s="36">
        <v>0.0091841</v>
      </c>
      <c r="G93" s="98">
        <f t="shared" si="7"/>
        <v>0.009303894149905945</v>
      </c>
      <c r="H93" s="56">
        <f t="shared" si="9"/>
        <v>738729.1955025321</v>
      </c>
    </row>
    <row r="94" spans="1:8" ht="12.75">
      <c r="A94" s="25" t="s">
        <v>113</v>
      </c>
      <c r="B94" s="36">
        <v>0.001399</v>
      </c>
      <c r="C94" s="98">
        <f t="shared" si="8"/>
        <v>0.001420981734849074</v>
      </c>
      <c r="D94" s="42">
        <f t="shared" si="6"/>
        <v>111120.77166519758</v>
      </c>
      <c r="F94" s="36">
        <v>0.0014071</v>
      </c>
      <c r="G94" s="98">
        <f t="shared" si="7"/>
        <v>0.0014254537143903764</v>
      </c>
      <c r="H94" s="56">
        <f t="shared" si="9"/>
        <v>113181.02492259588</v>
      </c>
    </row>
    <row r="95" spans="1:8" ht="12.75">
      <c r="A95" s="25" t="s">
        <v>114</v>
      </c>
      <c r="B95" s="36">
        <v>0.0009245</v>
      </c>
      <c r="C95" s="98">
        <f t="shared" si="8"/>
        <v>0.0009390261714567325</v>
      </c>
      <c r="D95" s="42">
        <f t="shared" si="6"/>
        <v>73431.84660791648</v>
      </c>
      <c r="F95" s="36">
        <v>0.0009258</v>
      </c>
      <c r="G95" s="98">
        <f t="shared" si="7"/>
        <v>0.0009378758075350795</v>
      </c>
      <c r="H95" s="56">
        <f t="shared" si="9"/>
        <v>74467.33911828531</v>
      </c>
    </row>
    <row r="96" spans="1:8" ht="12.75">
      <c r="A96" s="25" t="s">
        <v>115</v>
      </c>
      <c r="B96" s="36">
        <v>0.0065104</v>
      </c>
      <c r="C96" s="98">
        <f t="shared" si="8"/>
        <v>0.006612694414983139</v>
      </c>
      <c r="D96" s="42">
        <f t="shared" si="6"/>
        <v>517112.70325168147</v>
      </c>
      <c r="F96" s="36">
        <v>0.0065104</v>
      </c>
      <c r="G96" s="98">
        <f t="shared" si="7"/>
        <v>0.006595319353398555</v>
      </c>
      <c r="H96" s="56">
        <f t="shared" si="9"/>
        <v>523668.3566598453</v>
      </c>
    </row>
    <row r="97" spans="1:8" ht="12.75">
      <c r="A97" s="25" t="s">
        <v>116</v>
      </c>
      <c r="B97" s="36">
        <v>0.0035075</v>
      </c>
      <c r="C97" s="98">
        <f t="shared" si="8"/>
        <v>0.003562611461746338</v>
      </c>
      <c r="D97" s="42">
        <f t="shared" si="6"/>
        <v>278596.21630856366</v>
      </c>
      <c r="F97" s="36">
        <v>0.0035075</v>
      </c>
      <c r="G97" s="98">
        <f t="shared" si="7"/>
        <v>0.0035532505886036853</v>
      </c>
      <c r="H97" s="56">
        <f t="shared" si="9"/>
        <v>282128.0967351326</v>
      </c>
    </row>
    <row r="98" spans="1:8" ht="12.75">
      <c r="A98" s="25" t="s">
        <v>117</v>
      </c>
      <c r="B98" s="36">
        <v>0.0111363</v>
      </c>
      <c r="C98" s="98">
        <f t="shared" si="8"/>
        <v>0.011311278694638844</v>
      </c>
      <c r="D98" s="42">
        <f t="shared" si="6"/>
        <v>884541.9939207576</v>
      </c>
      <c r="F98" s="36">
        <v>0.0112284</v>
      </c>
      <c r="G98" s="98">
        <f t="shared" si="7"/>
        <v>0.011374859275574516</v>
      </c>
      <c r="H98" s="56">
        <f t="shared" si="9"/>
        <v>903163.8264806166</v>
      </c>
    </row>
    <row r="99" spans="1:8" ht="12.75">
      <c r="A99" s="25" t="s">
        <v>118</v>
      </c>
      <c r="B99" s="36">
        <v>0.0051514</v>
      </c>
      <c r="C99" s="98">
        <f t="shared" si="8"/>
        <v>0.0052323411786286775</v>
      </c>
      <c r="D99" s="42">
        <f t="shared" si="6"/>
        <v>409169.0801687626</v>
      </c>
      <c r="F99" s="36">
        <v>0.0051514</v>
      </c>
      <c r="G99" s="98">
        <f t="shared" si="7"/>
        <v>0.005218593038384327</v>
      </c>
      <c r="H99" s="56">
        <f t="shared" si="9"/>
        <v>414356.2872477155</v>
      </c>
    </row>
    <row r="100" spans="1:8" ht="12.75">
      <c r="A100" s="25" t="s">
        <v>119</v>
      </c>
      <c r="B100" s="36">
        <v>0.0019864</v>
      </c>
      <c r="C100" s="98">
        <f t="shared" si="8"/>
        <v>0.0020176112352424595</v>
      </c>
      <c r="D100" s="42">
        <f t="shared" si="6"/>
        <v>157777.19859596033</v>
      </c>
      <c r="F100" s="36">
        <v>0.001995</v>
      </c>
      <c r="G100" s="98">
        <f t="shared" si="7"/>
        <v>0.002021022073917135</v>
      </c>
      <c r="H100" s="56">
        <f t="shared" si="9"/>
        <v>160469.15266902052</v>
      </c>
    </row>
    <row r="101" spans="1:8" ht="12.75">
      <c r="A101" s="25" t="s">
        <v>120</v>
      </c>
      <c r="B101" s="36">
        <v>0.0036541</v>
      </c>
      <c r="C101" s="98">
        <f t="shared" si="8"/>
        <v>0.003711514908729093</v>
      </c>
      <c r="D101" s="42">
        <f t="shared" si="6"/>
        <v>290240.46586261503</v>
      </c>
      <c r="F101" s="36">
        <v>0.0036541</v>
      </c>
      <c r="G101" s="98">
        <f t="shared" si="7"/>
        <v>0.003701762787118097</v>
      </c>
      <c r="H101" s="56">
        <f t="shared" si="9"/>
        <v>293919.9652971769</v>
      </c>
    </row>
    <row r="102" spans="1:8" ht="12.75">
      <c r="A102" s="25" t="s">
        <v>121</v>
      </c>
      <c r="B102" s="36">
        <v>0.010208</v>
      </c>
      <c r="C102" s="98">
        <f t="shared" si="8"/>
        <v>0.010368392815825123</v>
      </c>
      <c r="D102" s="42">
        <f t="shared" si="6"/>
        <v>810808.3181975246</v>
      </c>
      <c r="F102" s="36">
        <v>0.010208</v>
      </c>
      <c r="G102" s="98">
        <f t="shared" si="7"/>
        <v>0.01034114953912086</v>
      </c>
      <c r="H102" s="56">
        <f t="shared" si="9"/>
        <v>821087.2734061963</v>
      </c>
    </row>
    <row r="103" spans="1:8" ht="12.75">
      <c r="A103" s="25" t="s">
        <v>122</v>
      </c>
      <c r="B103" s="36">
        <v>0.0005595</v>
      </c>
      <c r="C103" s="98">
        <f t="shared" si="8"/>
        <v>0.000568291122693393</v>
      </c>
      <c r="D103" s="42">
        <f t="shared" si="6"/>
        <v>44440.365794623336</v>
      </c>
      <c r="F103" s="36">
        <v>0.0005595</v>
      </c>
      <c r="G103" s="98">
        <f t="shared" si="7"/>
        <v>0.0005667979199782642</v>
      </c>
      <c r="H103" s="56">
        <f t="shared" si="9"/>
        <v>45003.754846274176</v>
      </c>
    </row>
    <row r="104" spans="1:8" ht="12.75">
      <c r="A104" s="25" t="s">
        <v>123</v>
      </c>
      <c r="B104" s="36">
        <v>0.0119474</v>
      </c>
      <c r="C104" s="98">
        <f t="shared" si="8"/>
        <v>0.01213512307286335</v>
      </c>
      <c r="D104" s="42">
        <f t="shared" si="6"/>
        <v>948966.624297914</v>
      </c>
      <c r="F104" s="36">
        <v>0.0119652</v>
      </c>
      <c r="G104" s="98">
        <f t="shared" si="7"/>
        <v>0.012121269834001658</v>
      </c>
      <c r="H104" s="56">
        <f t="shared" si="9"/>
        <v>962428.8248197316</v>
      </c>
    </row>
    <row r="105" spans="1:8" ht="12.75">
      <c r="A105" s="25" t="s">
        <v>124</v>
      </c>
      <c r="B105" s="36">
        <v>0.0023647</v>
      </c>
      <c r="C105" s="98">
        <f t="shared" si="8"/>
        <v>0.0024018552597552573</v>
      </c>
      <c r="D105" s="42">
        <f t="shared" si="6"/>
        <v>187825.08131286112</v>
      </c>
      <c r="F105" s="36">
        <v>0.0024502</v>
      </c>
      <c r="G105" s="98">
        <f t="shared" si="7"/>
        <v>0.002482159541609907</v>
      </c>
      <c r="H105" s="56">
        <f t="shared" si="9"/>
        <v>197083.4676038266</v>
      </c>
    </row>
    <row r="106" spans="1:8" ht="12.75">
      <c r="A106" s="25" t="s">
        <v>125</v>
      </c>
      <c r="B106" s="36">
        <v>0.0049902</v>
      </c>
      <c r="C106" s="98">
        <f t="shared" si="8"/>
        <v>0.005068608329695389</v>
      </c>
      <c r="D106" s="42">
        <f t="shared" si="6"/>
        <v>396365.17138217937</v>
      </c>
      <c r="F106" s="36">
        <v>0.0050293</v>
      </c>
      <c r="G106" s="98">
        <f t="shared" si="7"/>
        <v>0.00509490040919872</v>
      </c>
      <c r="H106" s="56">
        <f t="shared" si="9"/>
        <v>404535.0924903784</v>
      </c>
    </row>
    <row r="107" spans="1:8" ht="12.75">
      <c r="A107" s="25" t="s">
        <v>126</v>
      </c>
      <c r="B107" s="36">
        <v>0.0026255</v>
      </c>
      <c r="C107" s="98">
        <f t="shared" si="8"/>
        <v>0.002666753069940131</v>
      </c>
      <c r="D107" s="42">
        <f aca="true" t="shared" si="10" ref="D107:D138">$B$4*C107</f>
        <v>208540.09006931825</v>
      </c>
      <c r="F107" s="36">
        <v>0.0026255</v>
      </c>
      <c r="G107" s="98">
        <f aca="true" t="shared" si="11" ref="G107:G138">($C$146*F107)/$F$144</f>
        <v>0.0026597460927666357</v>
      </c>
      <c r="H107" s="56">
        <f t="shared" si="9"/>
        <v>211183.83976567088</v>
      </c>
    </row>
    <row r="108" spans="1:8" ht="12.75">
      <c r="A108" s="25" t="s">
        <v>127</v>
      </c>
      <c r="B108" s="36">
        <v>0.0146843</v>
      </c>
      <c r="C108" s="98">
        <f t="shared" si="8"/>
        <v>0.014915026511110978</v>
      </c>
      <c r="D108" s="42">
        <f t="shared" si="10"/>
        <v>1166355.0731688784</v>
      </c>
      <c r="F108" s="36">
        <v>0.0146843</v>
      </c>
      <c r="G108" s="98">
        <f t="shared" si="11"/>
        <v>0.014875836812040797</v>
      </c>
      <c r="H108" s="56">
        <f t="shared" si="9"/>
        <v>1181141.4428760393</v>
      </c>
    </row>
    <row r="109" spans="1:8" ht="12.75">
      <c r="A109" s="25" t="s">
        <v>128</v>
      </c>
      <c r="B109" s="36">
        <v>0.0003364</v>
      </c>
      <c r="C109" s="98">
        <f t="shared" si="8"/>
        <v>0.0003416856723396915</v>
      </c>
      <c r="D109" s="42">
        <f t="shared" si="10"/>
        <v>26719.819576963877</v>
      </c>
      <c r="F109" s="36">
        <v>0.0003364</v>
      </c>
      <c r="G109" s="98">
        <f t="shared" si="11"/>
        <v>0.00034078788253921017</v>
      </c>
      <c r="H109" s="56">
        <f t="shared" si="9"/>
        <v>27058.55787361329</v>
      </c>
    </row>
    <row r="110" spans="1:8" ht="12.75">
      <c r="A110" s="25" t="s">
        <v>129</v>
      </c>
      <c r="B110" s="36">
        <v>0.0013361</v>
      </c>
      <c r="C110" s="98">
        <f t="shared" si="8"/>
        <v>0.0013570934209662956</v>
      </c>
      <c r="D110" s="42">
        <f t="shared" si="10"/>
        <v>106124.70551956432</v>
      </c>
      <c r="F110" s="36">
        <v>0.0013361</v>
      </c>
      <c r="G110" s="98">
        <f t="shared" si="11"/>
        <v>0.00135352761551914</v>
      </c>
      <c r="H110" s="56">
        <f t="shared" si="9"/>
        <v>107470.09267221972</v>
      </c>
    </row>
    <row r="111" spans="1:8" ht="12.75">
      <c r="A111" s="25" t="s">
        <v>130</v>
      </c>
      <c r="B111" s="36">
        <v>0.005341</v>
      </c>
      <c r="C111" s="98">
        <f t="shared" si="8"/>
        <v>0.005424920261493141</v>
      </c>
      <c r="D111" s="42">
        <f t="shared" si="10"/>
        <v>424228.7644487636</v>
      </c>
      <c r="F111" s="36">
        <v>0.0053557</v>
      </c>
      <c r="G111" s="98">
        <f t="shared" si="11"/>
        <v>0.005425557855277193</v>
      </c>
      <c r="H111" s="56">
        <f t="shared" si="9"/>
        <v>430789.2937090091</v>
      </c>
    </row>
    <row r="112" spans="1:8" ht="12.75">
      <c r="A112" s="25" t="s">
        <v>131</v>
      </c>
      <c r="B112" s="36">
        <v>0.0017517</v>
      </c>
      <c r="C112" s="98">
        <f t="shared" si="8"/>
        <v>0.00177922352032532</v>
      </c>
      <c r="D112" s="42">
        <f t="shared" si="10"/>
        <v>139135.27928944002</v>
      </c>
      <c r="F112" s="36">
        <v>0.0017508</v>
      </c>
      <c r="G112" s="98">
        <f t="shared" si="11"/>
        <v>0.001773636815545925</v>
      </c>
      <c r="H112" s="56">
        <f t="shared" si="9"/>
        <v>140826.76315434644</v>
      </c>
    </row>
    <row r="113" spans="1:8" ht="12.75">
      <c r="A113" s="25" t="s">
        <v>132</v>
      </c>
      <c r="B113" s="36">
        <v>0.0742937</v>
      </c>
      <c r="C113" s="98">
        <f t="shared" si="8"/>
        <v>0.07546103696522992</v>
      </c>
      <c r="D113" s="42">
        <f t="shared" si="10"/>
        <v>5901053.09068098</v>
      </c>
      <c r="F113" s="36">
        <v>0.0742937</v>
      </c>
      <c r="G113" s="98">
        <f t="shared" si="11"/>
        <v>0.07526276072830951</v>
      </c>
      <c r="H113" s="56">
        <f t="shared" si="9"/>
        <v>5975863.201827775</v>
      </c>
    </row>
    <row r="114" spans="1:8" ht="12.75">
      <c r="A114" s="25" t="s">
        <v>133</v>
      </c>
      <c r="B114" s="36">
        <v>0.0022023</v>
      </c>
      <c r="C114" s="98">
        <f t="shared" si="8"/>
        <v>0.0022369035558671303</v>
      </c>
      <c r="D114" s="42">
        <f t="shared" si="10"/>
        <v>174925.85806880958</v>
      </c>
      <c r="F114" s="36">
        <v>0.0022139</v>
      </c>
      <c r="G114" s="98">
        <f t="shared" si="11"/>
        <v>0.0022427773280426794</v>
      </c>
      <c r="H114" s="56">
        <f t="shared" si="9"/>
        <v>178076.51984658875</v>
      </c>
    </row>
    <row r="115" spans="1:8" ht="12.75">
      <c r="A115" s="25" t="s">
        <v>134</v>
      </c>
      <c r="B115" s="36">
        <v>0.1096185</v>
      </c>
      <c r="C115" s="98">
        <f t="shared" si="8"/>
        <v>0.11134087655579214</v>
      </c>
      <c r="D115" s="42">
        <f t="shared" si="10"/>
        <v>8706856.546662945</v>
      </c>
      <c r="F115" s="36">
        <v>0.110917</v>
      </c>
      <c r="G115" s="98">
        <f t="shared" si="11"/>
        <v>0.11236376209156235</v>
      </c>
      <c r="H115" s="56">
        <f t="shared" si="9"/>
        <v>8921682.710070051</v>
      </c>
    </row>
    <row r="116" spans="1:8" ht="12.75">
      <c r="A116" s="25" t="s">
        <v>135</v>
      </c>
      <c r="B116" s="36">
        <v>0.0004212</v>
      </c>
      <c r="C116" s="98">
        <f t="shared" si="8"/>
        <v>0.00042781808914827015</v>
      </c>
      <c r="D116" s="42">
        <f t="shared" si="10"/>
        <v>33455.37457139473</v>
      </c>
      <c r="F116" s="36">
        <v>0.000419</v>
      </c>
      <c r="G116" s="98">
        <f t="shared" si="11"/>
        <v>0.00042446528770490207</v>
      </c>
      <c r="H116" s="56">
        <f t="shared" si="9"/>
        <v>33702.54384376922</v>
      </c>
    </row>
    <row r="117" spans="1:8" ht="12.75">
      <c r="A117" s="25" t="s">
        <v>136</v>
      </c>
      <c r="B117" s="36">
        <v>0.0009593</v>
      </c>
      <c r="C117" s="98">
        <f t="shared" si="8"/>
        <v>0.0009743729651470454</v>
      </c>
      <c r="D117" s="42">
        <f t="shared" si="10"/>
        <v>76195.96587449896</v>
      </c>
      <c r="F117" s="36">
        <v>0.0009593</v>
      </c>
      <c r="G117" s="98">
        <f t="shared" si="11"/>
        <v>0.0009718127696785502</v>
      </c>
      <c r="H117" s="56">
        <f t="shared" si="9"/>
        <v>77161.93391247689</v>
      </c>
    </row>
    <row r="118" spans="1:8" ht="12.75">
      <c r="A118" s="25" t="s">
        <v>137</v>
      </c>
      <c r="B118" s="36">
        <v>0.0130671</v>
      </c>
      <c r="C118" s="98">
        <f t="shared" si="8"/>
        <v>0.013272416316973791</v>
      </c>
      <c r="D118" s="42">
        <f t="shared" si="10"/>
        <v>1037902.9559873504</v>
      </c>
      <c r="F118" s="36">
        <v>0.0130936</v>
      </c>
      <c r="G118" s="98">
        <f t="shared" si="11"/>
        <v>0.01326438828423128</v>
      </c>
      <c r="H118" s="56">
        <f t="shared" si="9"/>
        <v>1053192.4297679635</v>
      </c>
    </row>
    <row r="119" spans="1:8" ht="12.75">
      <c r="A119" s="25" t="s">
        <v>138</v>
      </c>
      <c r="B119" s="36">
        <v>0.0006818</v>
      </c>
      <c r="C119" s="98">
        <f t="shared" si="8"/>
        <v>0.0006925127568406709</v>
      </c>
      <c r="D119" s="42">
        <f t="shared" si="10"/>
        <v>54154.497584940465</v>
      </c>
      <c r="F119" s="36">
        <v>0.0006818</v>
      </c>
      <c r="G119" s="98">
        <f t="shared" si="11"/>
        <v>0.0006906931578930841</v>
      </c>
      <c r="H119" s="56">
        <f t="shared" si="9"/>
        <v>54841.03673671088</v>
      </c>
    </row>
    <row r="120" spans="1:8" ht="12.75">
      <c r="A120" s="25" t="s">
        <v>139</v>
      </c>
      <c r="B120" s="36">
        <v>0.0005165</v>
      </c>
      <c r="C120" s="98">
        <f t="shared" si="8"/>
        <v>0.0005246154868116846</v>
      </c>
      <c r="D120" s="42">
        <f t="shared" si="10"/>
        <v>41024.93106867374</v>
      </c>
      <c r="F120" s="36">
        <v>0.0005165</v>
      </c>
      <c r="G120" s="98">
        <f t="shared" si="11"/>
        <v>0.0005232370431970929</v>
      </c>
      <c r="H120" s="56">
        <f t="shared" si="9"/>
        <v>41545.021229849175</v>
      </c>
    </row>
    <row r="121" spans="1:8" ht="12.75">
      <c r="A121" s="25" t="s">
        <v>140</v>
      </c>
      <c r="B121" s="36">
        <v>0.002316</v>
      </c>
      <c r="C121" s="98">
        <f t="shared" si="8"/>
        <v>0.0023523900628380666</v>
      </c>
      <c r="D121" s="42">
        <f t="shared" si="10"/>
        <v>183956.9029139368</v>
      </c>
      <c r="F121" s="36">
        <v>0.0023302</v>
      </c>
      <c r="G121" s="98">
        <f t="shared" si="11"/>
        <v>0.002360594304081057</v>
      </c>
      <c r="H121" s="56">
        <f t="shared" si="9"/>
        <v>187431.1877440359</v>
      </c>
    </row>
    <row r="122" spans="1:8" ht="12.75">
      <c r="A122" s="25" t="s">
        <v>141</v>
      </c>
      <c r="B122" s="36">
        <v>0.0570613</v>
      </c>
      <c r="C122" s="98">
        <f t="shared" si="8"/>
        <v>0.05795787352876588</v>
      </c>
      <c r="D122" s="42">
        <f t="shared" si="10"/>
        <v>4532305.709949492</v>
      </c>
      <c r="F122" s="36">
        <v>0.0570613</v>
      </c>
      <c r="G122" s="98">
        <f t="shared" si="11"/>
        <v>0.057805587401708186</v>
      </c>
      <c r="H122" s="56">
        <f t="shared" si="9"/>
        <v>4589763.63969563</v>
      </c>
    </row>
    <row r="123" spans="1:8" ht="12.75">
      <c r="A123" s="25" t="s">
        <v>142</v>
      </c>
      <c r="B123" s="36">
        <v>0.0015645</v>
      </c>
      <c r="C123" s="98">
        <f t="shared" si="8"/>
        <v>0.0015890821473705332</v>
      </c>
      <c r="D123" s="42">
        <f t="shared" si="10"/>
        <v>124266.22392437569</v>
      </c>
      <c r="F123" s="36">
        <v>0.0015645</v>
      </c>
      <c r="G123" s="98">
        <f t="shared" si="11"/>
        <v>0.0015849067842823848</v>
      </c>
      <c r="H123" s="56">
        <f t="shared" si="9"/>
        <v>125841.59867202136</v>
      </c>
    </row>
    <row r="124" spans="1:8" ht="12.75">
      <c r="A124" s="25" t="s">
        <v>143</v>
      </c>
      <c r="B124" s="36">
        <v>0.0078521</v>
      </c>
      <c r="C124" s="98">
        <f t="shared" si="8"/>
        <v>0.00797547582573868</v>
      </c>
      <c r="D124" s="42">
        <f t="shared" si="10"/>
        <v>623682.2095727648</v>
      </c>
      <c r="F124" s="36">
        <v>0.0078746</v>
      </c>
      <c r="G124" s="98">
        <f t="shared" si="11"/>
        <v>0.007977313495372368</v>
      </c>
      <c r="H124" s="56">
        <f t="shared" si="9"/>
        <v>633398.691532566</v>
      </c>
    </row>
    <row r="125" spans="1:8" ht="12.75">
      <c r="A125" s="25" t="s">
        <v>144</v>
      </c>
      <c r="B125" s="36">
        <v>0.000289</v>
      </c>
      <c r="C125" s="98">
        <f t="shared" si="8"/>
        <v>0.0002935409016235756</v>
      </c>
      <c r="D125" s="42">
        <f t="shared" si="10"/>
        <v>22954.898506963615</v>
      </c>
      <c r="F125" s="36">
        <v>0.000289</v>
      </c>
      <c r="G125" s="98">
        <f t="shared" si="11"/>
        <v>0.0002927696137153143</v>
      </c>
      <c r="H125" s="56">
        <f t="shared" si="9"/>
        <v>23245.907328995956</v>
      </c>
    </row>
    <row r="126" spans="1:8" ht="12.75">
      <c r="A126" s="25" t="s">
        <v>145</v>
      </c>
      <c r="B126" s="36">
        <v>0.0008121</v>
      </c>
      <c r="C126" s="98">
        <f t="shared" si="8"/>
        <v>0.0008248600906868713</v>
      </c>
      <c r="D126" s="42">
        <f t="shared" si="10"/>
        <v>64504.05909171333</v>
      </c>
      <c r="F126" s="36">
        <v>0.0008204</v>
      </c>
      <c r="G126" s="98">
        <f t="shared" si="11"/>
        <v>0.0008311010072389061</v>
      </c>
      <c r="H126" s="56">
        <f t="shared" si="9"/>
        <v>65989.41997476915</v>
      </c>
    </row>
    <row r="127" spans="1:8" ht="12.75">
      <c r="A127" s="25" t="s">
        <v>146</v>
      </c>
      <c r="B127" s="36">
        <v>6.5E-05</v>
      </c>
      <c r="C127" s="98">
        <f t="shared" si="8"/>
        <v>6.602131005374538E-05</v>
      </c>
      <c r="D127" s="42">
        <f t="shared" si="10"/>
        <v>5162.866446202889</v>
      </c>
      <c r="F127" s="36">
        <v>6.5E-05</v>
      </c>
      <c r="G127" s="98">
        <f t="shared" si="11"/>
        <v>6.584783699479388E-05</v>
      </c>
      <c r="H127" s="56">
        <f t="shared" si="9"/>
        <v>5228.318257386633</v>
      </c>
    </row>
    <row r="128" spans="1:8" ht="12.75">
      <c r="A128" s="25" t="s">
        <v>147</v>
      </c>
      <c r="B128" s="36">
        <v>0.0036962</v>
      </c>
      <c r="C128" s="98">
        <f t="shared" si="8"/>
        <v>0.0037542764033946727</v>
      </c>
      <c r="D128" s="42">
        <f t="shared" si="10"/>
        <v>293584.4147454634</v>
      </c>
      <c r="F128" s="36">
        <v>0.0037282</v>
      </c>
      <c r="G128" s="98">
        <f t="shared" si="11"/>
        <v>0.0037768293212921624</v>
      </c>
      <c r="H128" s="56">
        <f t="shared" si="9"/>
        <v>299880.24811059766</v>
      </c>
    </row>
    <row r="129" spans="1:8" ht="12.75">
      <c r="A129" s="25" t="s">
        <v>148</v>
      </c>
      <c r="B129" s="36">
        <v>0.0041036</v>
      </c>
      <c r="C129" s="98">
        <f t="shared" si="8"/>
        <v>0.004168077660562301</v>
      </c>
      <c r="D129" s="42">
        <f t="shared" si="10"/>
        <v>325943.673055972</v>
      </c>
      <c r="F129" s="36">
        <v>0.0041035</v>
      </c>
      <c r="G129" s="98">
        <f t="shared" si="11"/>
        <v>0.004157024601663641</v>
      </c>
      <c r="H129" s="56">
        <f t="shared" si="9"/>
        <v>330067.75337209314</v>
      </c>
    </row>
    <row r="130" spans="1:8" ht="12.75">
      <c r="A130" s="25" t="s">
        <v>149</v>
      </c>
      <c r="B130" s="36">
        <v>0.0002121</v>
      </c>
      <c r="C130" s="98">
        <f t="shared" si="8"/>
        <v>0.00021543261326768305</v>
      </c>
      <c r="D130" s="42">
        <f t="shared" si="10"/>
        <v>16846.830357532814</v>
      </c>
      <c r="F130" s="36">
        <v>0.0002119</v>
      </c>
      <c r="G130" s="98">
        <f t="shared" si="11"/>
        <v>0.00021466394860302805</v>
      </c>
      <c r="H130" s="56">
        <f t="shared" si="9"/>
        <v>17044.31751908043</v>
      </c>
    </row>
    <row r="131" spans="1:8" ht="12.75">
      <c r="A131" s="25" t="s">
        <v>150</v>
      </c>
      <c r="B131" s="36">
        <v>0.0028959</v>
      </c>
      <c r="C131" s="98">
        <f t="shared" si="8"/>
        <v>0.002941401719763712</v>
      </c>
      <c r="D131" s="42">
        <f t="shared" si="10"/>
        <v>230017.61448552227</v>
      </c>
      <c r="F131" s="36">
        <v>0.0028959</v>
      </c>
      <c r="G131" s="98">
        <f t="shared" si="11"/>
        <v>0.002933673094664978</v>
      </c>
      <c r="H131" s="56">
        <f t="shared" si="9"/>
        <v>232933.64371639927</v>
      </c>
    </row>
    <row r="132" spans="1:8" ht="12.75">
      <c r="A132" s="25" t="s">
        <v>151</v>
      </c>
      <c r="B132" s="36">
        <v>0.0160557</v>
      </c>
      <c r="C132" s="98">
        <f t="shared" si="8"/>
        <v>0.016307974581998768</v>
      </c>
      <c r="D132" s="42">
        <f t="shared" si="10"/>
        <v>1275283.6123123036</v>
      </c>
      <c r="F132" s="36">
        <v>0.0160557</v>
      </c>
      <c r="G132" s="98">
        <f t="shared" si="11"/>
        <v>0.01626512486826634</v>
      </c>
      <c r="H132" s="56">
        <f t="shared" si="9"/>
        <v>1291450.9145403474</v>
      </c>
    </row>
    <row r="133" spans="1:8" ht="12.75">
      <c r="A133" s="25" t="s">
        <v>152</v>
      </c>
      <c r="B133" s="36">
        <v>0.0004066</v>
      </c>
      <c r="C133" s="98">
        <f t="shared" si="8"/>
        <v>0.0004129886871977366</v>
      </c>
      <c r="D133" s="42">
        <f t="shared" si="10"/>
        <v>32295.715338863</v>
      </c>
      <c r="F133" s="36">
        <v>0.000409</v>
      </c>
      <c r="G133" s="98">
        <f t="shared" si="11"/>
        <v>0.0004143348512441646</v>
      </c>
      <c r="H133" s="56">
        <f t="shared" si="9"/>
        <v>32898.18718878667</v>
      </c>
    </row>
    <row r="134" spans="1:8" ht="12.75">
      <c r="A134" s="25" t="s">
        <v>153</v>
      </c>
      <c r="B134" s="36">
        <v>0.0042508</v>
      </c>
      <c r="C134" s="98">
        <f t="shared" si="8"/>
        <v>0.004317590535022476</v>
      </c>
      <c r="D134" s="42">
        <f t="shared" si="10"/>
        <v>337635.5798387576</v>
      </c>
      <c r="F134" s="36">
        <v>0.0042508</v>
      </c>
      <c r="G134" s="98">
        <f t="shared" si="11"/>
        <v>0.004306245930730305</v>
      </c>
      <c r="H134" s="56">
        <f t="shared" si="9"/>
        <v>341915.92689998617</v>
      </c>
    </row>
    <row r="135" spans="1:8" ht="12.75">
      <c r="A135" s="25" t="s">
        <v>154</v>
      </c>
      <c r="B135" s="36">
        <v>0.003851</v>
      </c>
      <c r="C135" s="98">
        <f t="shared" si="8"/>
        <v>0.003911508692568823</v>
      </c>
      <c r="D135" s="42">
        <f t="shared" si="10"/>
        <v>305879.97975888196</v>
      </c>
      <c r="F135" s="36">
        <v>0.003851</v>
      </c>
      <c r="G135" s="98">
        <f t="shared" si="11"/>
        <v>0.0039012310810300184</v>
      </c>
      <c r="H135" s="56">
        <f t="shared" si="9"/>
        <v>309757.74783378345</v>
      </c>
    </row>
    <row r="136" spans="1:8" ht="12.75">
      <c r="A136" s="25" t="s">
        <v>155</v>
      </c>
      <c r="B136" s="36">
        <v>0.0027158</v>
      </c>
      <c r="C136" s="98">
        <f t="shared" si="8"/>
        <v>0.002758471905291719</v>
      </c>
      <c r="D136" s="42">
        <f t="shared" si="10"/>
        <v>215712.50299381244</v>
      </c>
      <c r="F136" s="36">
        <v>0.0027158</v>
      </c>
      <c r="G136" s="98">
        <f t="shared" si="11"/>
        <v>0.0027512239340070957</v>
      </c>
      <c r="H136" s="56">
        <f t="shared" si="9"/>
        <v>218447.18036016342</v>
      </c>
    </row>
    <row r="137" spans="1:8" ht="12.75">
      <c r="A137" s="25" t="s">
        <v>156</v>
      </c>
      <c r="B137" s="36">
        <v>0.0007097</v>
      </c>
      <c r="C137" s="98">
        <f t="shared" si="8"/>
        <v>0.0007208511345406631</v>
      </c>
      <c r="D137" s="42">
        <f t="shared" si="10"/>
        <v>56370.558721079855</v>
      </c>
      <c r="F137" s="36">
        <v>0.0007097</v>
      </c>
      <c r="G137" s="98">
        <f t="shared" si="11"/>
        <v>0.0007189570756185417</v>
      </c>
      <c r="H137" s="56">
        <f t="shared" si="9"/>
        <v>57085.19180411221</v>
      </c>
    </row>
    <row r="138" spans="1:8" ht="12.75">
      <c r="A138" s="25" t="s">
        <v>157</v>
      </c>
      <c r="B138" s="36">
        <v>0.0018104</v>
      </c>
      <c r="C138" s="98">
        <f t="shared" si="8"/>
        <v>0.001838845841866164</v>
      </c>
      <c r="D138" s="42">
        <f t="shared" si="10"/>
        <v>143797.74483393403</v>
      </c>
      <c r="F138" s="36">
        <v>0.0018301</v>
      </c>
      <c r="G138" s="98">
        <f t="shared" si="11"/>
        <v>0.0018539711766795736</v>
      </c>
      <c r="H138" s="56">
        <f t="shared" si="9"/>
        <v>147205.31142835814</v>
      </c>
    </row>
    <row r="139" spans="1:8" ht="12.75">
      <c r="A139" s="25" t="s">
        <v>158</v>
      </c>
      <c r="B139" s="36">
        <v>0.0008975</v>
      </c>
      <c r="C139" s="98">
        <f t="shared" si="8"/>
        <v>0.000911601934972869</v>
      </c>
      <c r="D139" s="42">
        <f aca="true" t="shared" si="12" ref="D139:D143">$B$4*C139</f>
        <v>71287.27131487837</v>
      </c>
      <c r="F139" s="36">
        <v>0.0008975</v>
      </c>
      <c r="G139" s="98">
        <f aca="true" t="shared" si="13" ref="G139:G143">($C$146*F139)/$F$144</f>
        <v>0.0009092066723511924</v>
      </c>
      <c r="H139" s="56">
        <f t="shared" si="9"/>
        <v>72191.00978468468</v>
      </c>
    </row>
    <row r="140" spans="1:8" ht="12.75">
      <c r="A140" s="25" t="s">
        <v>159</v>
      </c>
      <c r="B140" s="36">
        <v>0.013581</v>
      </c>
      <c r="C140" s="98">
        <f aca="true" t="shared" si="14" ref="C140:C143">($C$146*B140)/$B$144</f>
        <v>0.013794390951383325</v>
      </c>
      <c r="D140" s="42">
        <f t="shared" si="12"/>
        <v>1078721.372398176</v>
      </c>
      <c r="F140" s="36">
        <v>0.013581</v>
      </c>
      <c r="G140" s="98">
        <f t="shared" si="13"/>
        <v>0.013758145757327625</v>
      </c>
      <c r="H140" s="56">
        <f aca="true" t="shared" si="15" ref="H140:H143">$C$4*G140</f>
        <v>1092396.7731318134</v>
      </c>
    </row>
    <row r="141" spans="1:8" ht="12.75">
      <c r="A141" s="25" t="s">
        <v>160</v>
      </c>
      <c r="B141" s="36">
        <v>0.0011857</v>
      </c>
      <c r="C141" s="98">
        <f t="shared" si="14"/>
        <v>0.0012043302666265524</v>
      </c>
      <c r="D141" s="42">
        <f t="shared" si="12"/>
        <v>94178.6268501964</v>
      </c>
      <c r="F141" s="36">
        <v>0.0011856</v>
      </c>
      <c r="G141" s="98">
        <f t="shared" si="13"/>
        <v>0.0012010645467850404</v>
      </c>
      <c r="H141" s="56">
        <f t="shared" si="15"/>
        <v>95364.52501473221</v>
      </c>
    </row>
    <row r="142" spans="1:8" ht="12.75">
      <c r="A142" s="25" t="s">
        <v>161</v>
      </c>
      <c r="B142" s="36">
        <v>0.003722</v>
      </c>
      <c r="C142" s="98">
        <f t="shared" si="14"/>
        <v>0.0037804817849236977</v>
      </c>
      <c r="D142" s="42">
        <f t="shared" si="12"/>
        <v>295633.67558103317</v>
      </c>
      <c r="F142" s="36">
        <v>0.003733</v>
      </c>
      <c r="G142" s="98">
        <f t="shared" si="13"/>
        <v>0.0037816919307933163</v>
      </c>
      <c r="H142" s="56">
        <f t="shared" si="15"/>
        <v>300266.3393049893</v>
      </c>
    </row>
    <row r="143" spans="1:8" ht="12.75">
      <c r="A143" s="25" t="s">
        <v>162</v>
      </c>
      <c r="B143" s="36">
        <v>0.0016497</v>
      </c>
      <c r="C143" s="98">
        <f t="shared" si="14"/>
        <v>0.0016756208491640581</v>
      </c>
      <c r="D143" s="42">
        <f t="shared" si="12"/>
        <v>131033.55040462935</v>
      </c>
      <c r="F143" s="36">
        <v>0.0016497</v>
      </c>
      <c r="G143" s="98">
        <f t="shared" si="13"/>
        <v>0.0016712181029278686</v>
      </c>
      <c r="H143" s="56">
        <f t="shared" si="15"/>
        <v>132694.71737247278</v>
      </c>
    </row>
    <row r="144" spans="1:8" ht="13.5" thickBot="1">
      <c r="A144" s="26" t="s">
        <v>163</v>
      </c>
      <c r="B144" s="37">
        <f>SUM(B11:B143)</f>
        <v>0.9845306000000003</v>
      </c>
      <c r="C144" s="99">
        <f>SUM(C11:C143)</f>
        <v>0.9999999999999999</v>
      </c>
      <c r="D144" s="43">
        <f>SUM(D11:D143)</f>
        <v>78199999.99999999</v>
      </c>
      <c r="F144" s="37">
        <f>SUM(F11:F143)</f>
        <v>0.9871242999999998</v>
      </c>
      <c r="G144" s="99">
        <f>SUM(G11:G143)</f>
        <v>1.0000000000000002</v>
      </c>
      <c r="H144" s="57">
        <f>SUM(H11:H143)</f>
        <v>79400000.00000003</v>
      </c>
    </row>
    <row r="146" spans="2:3" ht="12.75">
      <c r="B146" s="38" t="s">
        <v>165</v>
      </c>
      <c r="C146" s="39">
        <v>1</v>
      </c>
    </row>
    <row r="148" ht="12.75">
      <c r="A148" s="20" t="s">
        <v>175</v>
      </c>
    </row>
    <row r="149" ht="12.75">
      <c r="A149" s="20" t="s">
        <v>205</v>
      </c>
    </row>
    <row r="150" ht="12.75">
      <c r="A150" s="62" t="s">
        <v>204</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57"/>
  <sheetViews>
    <sheetView workbookViewId="0" topLeftCell="A1">
      <selection activeCell="F19" sqref="F19"/>
    </sheetView>
  </sheetViews>
  <sheetFormatPr defaultColWidth="9.140625" defaultRowHeight="12.75"/>
  <cols>
    <col min="1" max="1" width="12.57421875" style="5" customWidth="1"/>
    <col min="2" max="2" width="4.00390625" style="5" customWidth="1"/>
    <col min="3" max="3" width="10.421875" style="5" bestFit="1" customWidth="1"/>
    <col min="4" max="4" width="10.8515625" style="5" customWidth="1"/>
    <col min="5" max="5" width="10.140625" style="5" bestFit="1" customWidth="1"/>
    <col min="6" max="6" width="23.421875" style="5" customWidth="1"/>
    <col min="7" max="7" width="15.140625" style="5" customWidth="1"/>
    <col min="8" max="8" width="14.7109375" style="5" customWidth="1"/>
    <col min="9" max="9" width="9.7109375" style="5" bestFit="1" customWidth="1"/>
    <col min="10" max="10" width="9.140625" style="5" customWidth="1"/>
    <col min="11" max="15" width="9.140625" style="1" customWidth="1"/>
    <col min="250" max="250" width="15.28125" style="0" customWidth="1"/>
    <col min="251" max="251" width="10.421875" style="0" customWidth="1"/>
    <col min="252" max="253" width="9.140625" style="0" customWidth="1"/>
    <col min="254" max="254" width="4.421875" style="0" customWidth="1"/>
    <col min="255" max="255" width="10.421875" style="0" bestFit="1" customWidth="1"/>
    <col min="256" max="257" width="9.140625" style="0" customWidth="1"/>
    <col min="258" max="258" width="4.00390625" style="0" customWidth="1"/>
    <col min="259" max="259" width="10.421875" style="0" bestFit="1" customWidth="1"/>
    <col min="506" max="506" width="15.28125" style="0" customWidth="1"/>
    <col min="507" max="507" width="10.421875" style="0" customWidth="1"/>
    <col min="508" max="509" width="9.140625" style="0" customWidth="1"/>
    <col min="510" max="510" width="4.421875" style="0" customWidth="1"/>
    <col min="511" max="511" width="10.421875" style="0" bestFit="1" customWidth="1"/>
    <col min="512" max="513" width="9.140625" style="0" customWidth="1"/>
    <col min="514" max="514" width="4.00390625" style="0" customWidth="1"/>
    <col min="515" max="515" width="10.421875" style="0" bestFit="1" customWidth="1"/>
    <col min="762" max="762" width="15.28125" style="0" customWidth="1"/>
    <col min="763" max="763" width="10.421875" style="0" customWidth="1"/>
    <col min="764" max="765" width="9.140625" style="0" customWidth="1"/>
    <col min="766" max="766" width="4.421875" style="0" customWidth="1"/>
    <col min="767" max="767" width="10.421875" style="0" bestFit="1" customWidth="1"/>
    <col min="768" max="769" width="9.140625" style="0" customWidth="1"/>
    <col min="770" max="770" width="4.00390625" style="0" customWidth="1"/>
    <col min="771" max="771" width="10.421875" style="0" bestFit="1" customWidth="1"/>
    <col min="1018" max="1018" width="15.28125" style="0" customWidth="1"/>
    <col min="1019" max="1019" width="10.421875" style="0" customWidth="1"/>
    <col min="1020" max="1021" width="9.140625" style="0" customWidth="1"/>
    <col min="1022" max="1022" width="4.421875" style="0" customWidth="1"/>
    <col min="1023" max="1023" width="10.421875" style="0" bestFit="1" customWidth="1"/>
    <col min="1024" max="1025" width="9.140625" style="0" customWidth="1"/>
    <col min="1026" max="1026" width="4.00390625" style="0" customWidth="1"/>
    <col min="1027" max="1027" width="10.421875" style="0" bestFit="1" customWidth="1"/>
    <col min="1274" max="1274" width="15.28125" style="0" customWidth="1"/>
    <col min="1275" max="1275" width="10.421875" style="0" customWidth="1"/>
    <col min="1276" max="1277" width="9.140625" style="0" customWidth="1"/>
    <col min="1278" max="1278" width="4.421875" style="0" customWidth="1"/>
    <col min="1279" max="1279" width="10.421875" style="0" bestFit="1" customWidth="1"/>
    <col min="1280" max="1281" width="9.140625" style="0" customWidth="1"/>
    <col min="1282" max="1282" width="4.00390625" style="0" customWidth="1"/>
    <col min="1283" max="1283" width="10.421875" style="0" bestFit="1" customWidth="1"/>
    <col min="1530" max="1530" width="15.28125" style="0" customWidth="1"/>
    <col min="1531" max="1531" width="10.421875" style="0" customWidth="1"/>
    <col min="1532" max="1533" width="9.140625" style="0" customWidth="1"/>
    <col min="1534" max="1534" width="4.421875" style="0" customWidth="1"/>
    <col min="1535" max="1535" width="10.421875" style="0" bestFit="1" customWidth="1"/>
    <col min="1536" max="1537" width="9.140625" style="0" customWidth="1"/>
    <col min="1538" max="1538" width="4.00390625" style="0" customWidth="1"/>
    <col min="1539" max="1539" width="10.421875" style="0" bestFit="1" customWidth="1"/>
    <col min="1786" max="1786" width="15.28125" style="0" customWidth="1"/>
    <col min="1787" max="1787" width="10.421875" style="0" customWidth="1"/>
    <col min="1788" max="1789" width="9.140625" style="0" customWidth="1"/>
    <col min="1790" max="1790" width="4.421875" style="0" customWidth="1"/>
    <col min="1791" max="1791" width="10.421875" style="0" bestFit="1" customWidth="1"/>
    <col min="1792" max="1793" width="9.140625" style="0" customWidth="1"/>
    <col min="1794" max="1794" width="4.00390625" style="0" customWidth="1"/>
    <col min="1795" max="1795" width="10.421875" style="0" bestFit="1" customWidth="1"/>
    <col min="2042" max="2042" width="15.28125" style="0" customWidth="1"/>
    <col min="2043" max="2043" width="10.421875" style="0" customWidth="1"/>
    <col min="2044" max="2045" width="9.140625" style="0" customWidth="1"/>
    <col min="2046" max="2046" width="4.421875" style="0" customWidth="1"/>
    <col min="2047" max="2047" width="10.421875" style="0" bestFit="1" customWidth="1"/>
    <col min="2048" max="2049" width="9.140625" style="0" customWidth="1"/>
    <col min="2050" max="2050" width="4.00390625" style="0" customWidth="1"/>
    <col min="2051" max="2051" width="10.421875" style="0" bestFit="1" customWidth="1"/>
    <col min="2298" max="2298" width="15.28125" style="0" customWidth="1"/>
    <col min="2299" max="2299" width="10.421875" style="0" customWidth="1"/>
    <col min="2300" max="2301" width="9.140625" style="0" customWidth="1"/>
    <col min="2302" max="2302" width="4.421875" style="0" customWidth="1"/>
    <col min="2303" max="2303" width="10.421875" style="0" bestFit="1" customWidth="1"/>
    <col min="2304" max="2305" width="9.140625" style="0" customWidth="1"/>
    <col min="2306" max="2306" width="4.00390625" style="0" customWidth="1"/>
    <col min="2307" max="2307" width="10.421875" style="0" bestFit="1" customWidth="1"/>
    <col min="2554" max="2554" width="15.28125" style="0" customWidth="1"/>
    <col min="2555" max="2555" width="10.421875" style="0" customWidth="1"/>
    <col min="2556" max="2557" width="9.140625" style="0" customWidth="1"/>
    <col min="2558" max="2558" width="4.421875" style="0" customWidth="1"/>
    <col min="2559" max="2559" width="10.421875" style="0" bestFit="1" customWidth="1"/>
    <col min="2560" max="2561" width="9.140625" style="0" customWidth="1"/>
    <col min="2562" max="2562" width="4.00390625" style="0" customWidth="1"/>
    <col min="2563" max="2563" width="10.421875" style="0" bestFit="1" customWidth="1"/>
    <col min="2810" max="2810" width="15.28125" style="0" customWidth="1"/>
    <col min="2811" max="2811" width="10.421875" style="0" customWidth="1"/>
    <col min="2812" max="2813" width="9.140625" style="0" customWidth="1"/>
    <col min="2814" max="2814" width="4.421875" style="0" customWidth="1"/>
    <col min="2815" max="2815" width="10.421875" style="0" bestFit="1" customWidth="1"/>
    <col min="2816" max="2817" width="9.140625" style="0" customWidth="1"/>
    <col min="2818" max="2818" width="4.00390625" style="0" customWidth="1"/>
    <col min="2819" max="2819" width="10.421875" style="0" bestFit="1" customWidth="1"/>
    <col min="3066" max="3066" width="15.28125" style="0" customWidth="1"/>
    <col min="3067" max="3067" width="10.421875" style="0" customWidth="1"/>
    <col min="3068" max="3069" width="9.140625" style="0" customWidth="1"/>
    <col min="3070" max="3070" width="4.421875" style="0" customWidth="1"/>
    <col min="3071" max="3071" width="10.421875" style="0" bestFit="1" customWidth="1"/>
    <col min="3072" max="3073" width="9.140625" style="0" customWidth="1"/>
    <col min="3074" max="3074" width="4.00390625" style="0" customWidth="1"/>
    <col min="3075" max="3075" width="10.421875" style="0" bestFit="1" customWidth="1"/>
    <col min="3322" max="3322" width="15.28125" style="0" customWidth="1"/>
    <col min="3323" max="3323" width="10.421875" style="0" customWidth="1"/>
    <col min="3324" max="3325" width="9.140625" style="0" customWidth="1"/>
    <col min="3326" max="3326" width="4.421875" style="0" customWidth="1"/>
    <col min="3327" max="3327" width="10.421875" style="0" bestFit="1" customWidth="1"/>
    <col min="3328" max="3329" width="9.140625" style="0" customWidth="1"/>
    <col min="3330" max="3330" width="4.00390625" style="0" customWidth="1"/>
    <col min="3331" max="3331" width="10.421875" style="0" bestFit="1" customWidth="1"/>
    <col min="3578" max="3578" width="15.28125" style="0" customWidth="1"/>
    <col min="3579" max="3579" width="10.421875" style="0" customWidth="1"/>
    <col min="3580" max="3581" width="9.140625" style="0" customWidth="1"/>
    <col min="3582" max="3582" width="4.421875" style="0" customWidth="1"/>
    <col min="3583" max="3583" width="10.421875" style="0" bestFit="1" customWidth="1"/>
    <col min="3584" max="3585" width="9.140625" style="0" customWidth="1"/>
    <col min="3586" max="3586" width="4.00390625" style="0" customWidth="1"/>
    <col min="3587" max="3587" width="10.421875" style="0" bestFit="1" customWidth="1"/>
    <col min="3834" max="3834" width="15.28125" style="0" customWidth="1"/>
    <col min="3835" max="3835" width="10.421875" style="0" customWidth="1"/>
    <col min="3836" max="3837" width="9.140625" style="0" customWidth="1"/>
    <col min="3838" max="3838" width="4.421875" style="0" customWidth="1"/>
    <col min="3839" max="3839" width="10.421875" style="0" bestFit="1" customWidth="1"/>
    <col min="3840" max="3841" width="9.140625" style="0" customWidth="1"/>
    <col min="3842" max="3842" width="4.00390625" style="0" customWidth="1"/>
    <col min="3843" max="3843" width="10.421875" style="0" bestFit="1" customWidth="1"/>
    <col min="4090" max="4090" width="15.28125" style="0" customWidth="1"/>
    <col min="4091" max="4091" width="10.421875" style="0" customWidth="1"/>
    <col min="4092" max="4093" width="9.140625" style="0" customWidth="1"/>
    <col min="4094" max="4094" width="4.421875" style="0" customWidth="1"/>
    <col min="4095" max="4095" width="10.421875" style="0" bestFit="1" customWidth="1"/>
    <col min="4096" max="4097" width="9.140625" style="0" customWidth="1"/>
    <col min="4098" max="4098" width="4.00390625" style="0" customWidth="1"/>
    <col min="4099" max="4099" width="10.421875" style="0" bestFit="1" customWidth="1"/>
    <col min="4346" max="4346" width="15.28125" style="0" customWidth="1"/>
    <col min="4347" max="4347" width="10.421875" style="0" customWidth="1"/>
    <col min="4348" max="4349" width="9.140625" style="0" customWidth="1"/>
    <col min="4350" max="4350" width="4.421875" style="0" customWidth="1"/>
    <col min="4351" max="4351" width="10.421875" style="0" bestFit="1" customWidth="1"/>
    <col min="4352" max="4353" width="9.140625" style="0" customWidth="1"/>
    <col min="4354" max="4354" width="4.00390625" style="0" customWidth="1"/>
    <col min="4355" max="4355" width="10.421875" style="0" bestFit="1" customWidth="1"/>
    <col min="4602" max="4602" width="15.28125" style="0" customWidth="1"/>
    <col min="4603" max="4603" width="10.421875" style="0" customWidth="1"/>
    <col min="4604" max="4605" width="9.140625" style="0" customWidth="1"/>
    <col min="4606" max="4606" width="4.421875" style="0" customWidth="1"/>
    <col min="4607" max="4607" width="10.421875" style="0" bestFit="1" customWidth="1"/>
    <col min="4608" max="4609" width="9.140625" style="0" customWidth="1"/>
    <col min="4610" max="4610" width="4.00390625" style="0" customWidth="1"/>
    <col min="4611" max="4611" width="10.421875" style="0" bestFit="1" customWidth="1"/>
    <col min="4858" max="4858" width="15.28125" style="0" customWidth="1"/>
    <col min="4859" max="4859" width="10.421875" style="0" customWidth="1"/>
    <col min="4860" max="4861" width="9.140625" style="0" customWidth="1"/>
    <col min="4862" max="4862" width="4.421875" style="0" customWidth="1"/>
    <col min="4863" max="4863" width="10.421875" style="0" bestFit="1" customWidth="1"/>
    <col min="4864" max="4865" width="9.140625" style="0" customWidth="1"/>
    <col min="4866" max="4866" width="4.00390625" style="0" customWidth="1"/>
    <col min="4867" max="4867" width="10.421875" style="0" bestFit="1" customWidth="1"/>
    <col min="5114" max="5114" width="15.28125" style="0" customWidth="1"/>
    <col min="5115" max="5115" width="10.421875" style="0" customWidth="1"/>
    <col min="5116" max="5117" width="9.140625" style="0" customWidth="1"/>
    <col min="5118" max="5118" width="4.421875" style="0" customWidth="1"/>
    <col min="5119" max="5119" width="10.421875" style="0" bestFit="1" customWidth="1"/>
    <col min="5120" max="5121" width="9.140625" style="0" customWidth="1"/>
    <col min="5122" max="5122" width="4.00390625" style="0" customWidth="1"/>
    <col min="5123" max="5123" width="10.421875" style="0" bestFit="1" customWidth="1"/>
    <col min="5370" max="5370" width="15.28125" style="0" customWidth="1"/>
    <col min="5371" max="5371" width="10.421875" style="0" customWidth="1"/>
    <col min="5372" max="5373" width="9.140625" style="0" customWidth="1"/>
    <col min="5374" max="5374" width="4.421875" style="0" customWidth="1"/>
    <col min="5375" max="5375" width="10.421875" style="0" bestFit="1" customWidth="1"/>
    <col min="5376" max="5377" width="9.140625" style="0" customWidth="1"/>
    <col min="5378" max="5378" width="4.00390625" style="0" customWidth="1"/>
    <col min="5379" max="5379" width="10.421875" style="0" bestFit="1" customWidth="1"/>
    <col min="5626" max="5626" width="15.28125" style="0" customWidth="1"/>
    <col min="5627" max="5627" width="10.421875" style="0" customWidth="1"/>
    <col min="5628" max="5629" width="9.140625" style="0" customWidth="1"/>
    <col min="5630" max="5630" width="4.421875" style="0" customWidth="1"/>
    <col min="5631" max="5631" width="10.421875" style="0" bestFit="1" customWidth="1"/>
    <col min="5632" max="5633" width="9.140625" style="0" customWidth="1"/>
    <col min="5634" max="5634" width="4.00390625" style="0" customWidth="1"/>
    <col min="5635" max="5635" width="10.421875" style="0" bestFit="1" customWidth="1"/>
    <col min="5882" max="5882" width="15.28125" style="0" customWidth="1"/>
    <col min="5883" max="5883" width="10.421875" style="0" customWidth="1"/>
    <col min="5884" max="5885" width="9.140625" style="0" customWidth="1"/>
    <col min="5886" max="5886" width="4.421875" style="0" customWidth="1"/>
    <col min="5887" max="5887" width="10.421875" style="0" bestFit="1" customWidth="1"/>
    <col min="5888" max="5889" width="9.140625" style="0" customWidth="1"/>
    <col min="5890" max="5890" width="4.00390625" style="0" customWidth="1"/>
    <col min="5891" max="5891" width="10.421875" style="0" bestFit="1" customWidth="1"/>
    <col min="6138" max="6138" width="15.28125" style="0" customWidth="1"/>
    <col min="6139" max="6139" width="10.421875" style="0" customWidth="1"/>
    <col min="6140" max="6141" width="9.140625" style="0" customWidth="1"/>
    <col min="6142" max="6142" width="4.421875" style="0" customWidth="1"/>
    <col min="6143" max="6143" width="10.421875" style="0" bestFit="1" customWidth="1"/>
    <col min="6144" max="6145" width="9.140625" style="0" customWidth="1"/>
    <col min="6146" max="6146" width="4.00390625" style="0" customWidth="1"/>
    <col min="6147" max="6147" width="10.421875" style="0" bestFit="1" customWidth="1"/>
    <col min="6394" max="6394" width="15.28125" style="0" customWidth="1"/>
    <col min="6395" max="6395" width="10.421875" style="0" customWidth="1"/>
    <col min="6396" max="6397" width="9.140625" style="0" customWidth="1"/>
    <col min="6398" max="6398" width="4.421875" style="0" customWidth="1"/>
    <col min="6399" max="6399" width="10.421875" style="0" bestFit="1" customWidth="1"/>
    <col min="6400" max="6401" width="9.140625" style="0" customWidth="1"/>
    <col min="6402" max="6402" width="4.00390625" style="0" customWidth="1"/>
    <col min="6403" max="6403" width="10.421875" style="0" bestFit="1" customWidth="1"/>
    <col min="6650" max="6650" width="15.28125" style="0" customWidth="1"/>
    <col min="6651" max="6651" width="10.421875" style="0" customWidth="1"/>
    <col min="6652" max="6653" width="9.140625" style="0" customWidth="1"/>
    <col min="6654" max="6654" width="4.421875" style="0" customWidth="1"/>
    <col min="6655" max="6655" width="10.421875" style="0" bestFit="1" customWidth="1"/>
    <col min="6656" max="6657" width="9.140625" style="0" customWidth="1"/>
    <col min="6658" max="6658" width="4.00390625" style="0" customWidth="1"/>
    <col min="6659" max="6659" width="10.421875" style="0" bestFit="1" customWidth="1"/>
    <col min="6906" max="6906" width="15.28125" style="0" customWidth="1"/>
    <col min="6907" max="6907" width="10.421875" style="0" customWidth="1"/>
    <col min="6908" max="6909" width="9.140625" style="0" customWidth="1"/>
    <col min="6910" max="6910" width="4.421875" style="0" customWidth="1"/>
    <col min="6911" max="6911" width="10.421875" style="0" bestFit="1" customWidth="1"/>
    <col min="6912" max="6913" width="9.140625" style="0" customWidth="1"/>
    <col min="6914" max="6914" width="4.00390625" style="0" customWidth="1"/>
    <col min="6915" max="6915" width="10.421875" style="0" bestFit="1" customWidth="1"/>
    <col min="7162" max="7162" width="15.28125" style="0" customWidth="1"/>
    <col min="7163" max="7163" width="10.421875" style="0" customWidth="1"/>
    <col min="7164" max="7165" width="9.140625" style="0" customWidth="1"/>
    <col min="7166" max="7166" width="4.421875" style="0" customWidth="1"/>
    <col min="7167" max="7167" width="10.421875" style="0" bestFit="1" customWidth="1"/>
    <col min="7168" max="7169" width="9.140625" style="0" customWidth="1"/>
    <col min="7170" max="7170" width="4.00390625" style="0" customWidth="1"/>
    <col min="7171" max="7171" width="10.421875" style="0" bestFit="1" customWidth="1"/>
    <col min="7418" max="7418" width="15.28125" style="0" customWidth="1"/>
    <col min="7419" max="7419" width="10.421875" style="0" customWidth="1"/>
    <col min="7420" max="7421" width="9.140625" style="0" customWidth="1"/>
    <col min="7422" max="7422" width="4.421875" style="0" customWidth="1"/>
    <col min="7423" max="7423" width="10.421875" style="0" bestFit="1" customWidth="1"/>
    <col min="7424" max="7425" width="9.140625" style="0" customWidth="1"/>
    <col min="7426" max="7426" width="4.00390625" style="0" customWidth="1"/>
    <col min="7427" max="7427" width="10.421875" style="0" bestFit="1" customWidth="1"/>
    <col min="7674" max="7674" width="15.28125" style="0" customWidth="1"/>
    <col min="7675" max="7675" width="10.421875" style="0" customWidth="1"/>
    <col min="7676" max="7677" width="9.140625" style="0" customWidth="1"/>
    <col min="7678" max="7678" width="4.421875" style="0" customWidth="1"/>
    <col min="7679" max="7679" width="10.421875" style="0" bestFit="1" customWidth="1"/>
    <col min="7680" max="7681" width="9.140625" style="0" customWidth="1"/>
    <col min="7682" max="7682" width="4.00390625" style="0" customWidth="1"/>
    <col min="7683" max="7683" width="10.421875" style="0" bestFit="1" customWidth="1"/>
    <col min="7930" max="7930" width="15.28125" style="0" customWidth="1"/>
    <col min="7931" max="7931" width="10.421875" style="0" customWidth="1"/>
    <col min="7932" max="7933" width="9.140625" style="0" customWidth="1"/>
    <col min="7934" max="7934" width="4.421875" style="0" customWidth="1"/>
    <col min="7935" max="7935" width="10.421875" style="0" bestFit="1" customWidth="1"/>
    <col min="7936" max="7937" width="9.140625" style="0" customWidth="1"/>
    <col min="7938" max="7938" width="4.00390625" style="0" customWidth="1"/>
    <col min="7939" max="7939" width="10.421875" style="0" bestFit="1" customWidth="1"/>
    <col min="8186" max="8186" width="15.28125" style="0" customWidth="1"/>
    <col min="8187" max="8187" width="10.421875" style="0" customWidth="1"/>
    <col min="8188" max="8189" width="9.140625" style="0" customWidth="1"/>
    <col min="8190" max="8190" width="4.421875" style="0" customWidth="1"/>
    <col min="8191" max="8191" width="10.421875" style="0" bestFit="1" customWidth="1"/>
    <col min="8192" max="8193" width="9.140625" style="0" customWidth="1"/>
    <col min="8194" max="8194" width="4.00390625" style="0" customWidth="1"/>
    <col min="8195" max="8195" width="10.421875" style="0" bestFit="1" customWidth="1"/>
    <col min="8442" max="8442" width="15.28125" style="0" customWidth="1"/>
    <col min="8443" max="8443" width="10.421875" style="0" customWidth="1"/>
    <col min="8444" max="8445" width="9.140625" style="0" customWidth="1"/>
    <col min="8446" max="8446" width="4.421875" style="0" customWidth="1"/>
    <col min="8447" max="8447" width="10.421875" style="0" bestFit="1" customWidth="1"/>
    <col min="8448" max="8449" width="9.140625" style="0" customWidth="1"/>
    <col min="8450" max="8450" width="4.00390625" style="0" customWidth="1"/>
    <col min="8451" max="8451" width="10.421875" style="0" bestFit="1" customWidth="1"/>
    <col min="8698" max="8698" width="15.28125" style="0" customWidth="1"/>
    <col min="8699" max="8699" width="10.421875" style="0" customWidth="1"/>
    <col min="8700" max="8701" width="9.140625" style="0" customWidth="1"/>
    <col min="8702" max="8702" width="4.421875" style="0" customWidth="1"/>
    <col min="8703" max="8703" width="10.421875" style="0" bestFit="1" customWidth="1"/>
    <col min="8704" max="8705" width="9.140625" style="0" customWidth="1"/>
    <col min="8706" max="8706" width="4.00390625" style="0" customWidth="1"/>
    <col min="8707" max="8707" width="10.421875" style="0" bestFit="1" customWidth="1"/>
    <col min="8954" max="8954" width="15.28125" style="0" customWidth="1"/>
    <col min="8955" max="8955" width="10.421875" style="0" customWidth="1"/>
    <col min="8956" max="8957" width="9.140625" style="0" customWidth="1"/>
    <col min="8958" max="8958" width="4.421875" style="0" customWidth="1"/>
    <col min="8959" max="8959" width="10.421875" style="0" bestFit="1" customWidth="1"/>
    <col min="8960" max="8961" width="9.140625" style="0" customWidth="1"/>
    <col min="8962" max="8962" width="4.00390625" style="0" customWidth="1"/>
    <col min="8963" max="8963" width="10.421875" style="0" bestFit="1" customWidth="1"/>
    <col min="9210" max="9210" width="15.28125" style="0" customWidth="1"/>
    <col min="9211" max="9211" width="10.421875" style="0" customWidth="1"/>
    <col min="9212" max="9213" width="9.140625" style="0" customWidth="1"/>
    <col min="9214" max="9214" width="4.421875" style="0" customWidth="1"/>
    <col min="9215" max="9215" width="10.421875" style="0" bestFit="1" customWidth="1"/>
    <col min="9216" max="9217" width="9.140625" style="0" customWidth="1"/>
    <col min="9218" max="9218" width="4.00390625" style="0" customWidth="1"/>
    <col min="9219" max="9219" width="10.421875" style="0" bestFit="1" customWidth="1"/>
    <col min="9466" max="9466" width="15.28125" style="0" customWidth="1"/>
    <col min="9467" max="9467" width="10.421875" style="0" customWidth="1"/>
    <col min="9468" max="9469" width="9.140625" style="0" customWidth="1"/>
    <col min="9470" max="9470" width="4.421875" style="0" customWidth="1"/>
    <col min="9471" max="9471" width="10.421875" style="0" bestFit="1" customWidth="1"/>
    <col min="9472" max="9473" width="9.140625" style="0" customWidth="1"/>
    <col min="9474" max="9474" width="4.00390625" style="0" customWidth="1"/>
    <col min="9475" max="9475" width="10.421875" style="0" bestFit="1" customWidth="1"/>
    <col min="9722" max="9722" width="15.28125" style="0" customWidth="1"/>
    <col min="9723" max="9723" width="10.421875" style="0" customWidth="1"/>
    <col min="9724" max="9725" width="9.140625" style="0" customWidth="1"/>
    <col min="9726" max="9726" width="4.421875" style="0" customWidth="1"/>
    <col min="9727" max="9727" width="10.421875" style="0" bestFit="1" customWidth="1"/>
    <col min="9728" max="9729" width="9.140625" style="0" customWidth="1"/>
    <col min="9730" max="9730" width="4.00390625" style="0" customWidth="1"/>
    <col min="9731" max="9731" width="10.421875" style="0" bestFit="1" customWidth="1"/>
    <col min="9978" max="9978" width="15.28125" style="0" customWidth="1"/>
    <col min="9979" max="9979" width="10.421875" style="0" customWidth="1"/>
    <col min="9980" max="9981" width="9.140625" style="0" customWidth="1"/>
    <col min="9982" max="9982" width="4.421875" style="0" customWidth="1"/>
    <col min="9983" max="9983" width="10.421875" style="0" bestFit="1" customWidth="1"/>
    <col min="9984" max="9985" width="9.140625" style="0" customWidth="1"/>
    <col min="9986" max="9986" width="4.00390625" style="0" customWidth="1"/>
    <col min="9987" max="9987" width="10.421875" style="0" bestFit="1" customWidth="1"/>
    <col min="10234" max="10234" width="15.28125" style="0" customWidth="1"/>
    <col min="10235" max="10235" width="10.421875" style="0" customWidth="1"/>
    <col min="10236" max="10237" width="9.140625" style="0" customWidth="1"/>
    <col min="10238" max="10238" width="4.421875" style="0" customWidth="1"/>
    <col min="10239" max="10239" width="10.421875" style="0" bestFit="1" customWidth="1"/>
    <col min="10240" max="10241" width="9.140625" style="0" customWidth="1"/>
    <col min="10242" max="10242" width="4.00390625" style="0" customWidth="1"/>
    <col min="10243" max="10243" width="10.421875" style="0" bestFit="1" customWidth="1"/>
    <col min="10490" max="10490" width="15.28125" style="0" customWidth="1"/>
    <col min="10491" max="10491" width="10.421875" style="0" customWidth="1"/>
    <col min="10492" max="10493" width="9.140625" style="0" customWidth="1"/>
    <col min="10494" max="10494" width="4.421875" style="0" customWidth="1"/>
    <col min="10495" max="10495" width="10.421875" style="0" bestFit="1" customWidth="1"/>
    <col min="10496" max="10497" width="9.140625" style="0" customWidth="1"/>
    <col min="10498" max="10498" width="4.00390625" style="0" customWidth="1"/>
    <col min="10499" max="10499" width="10.421875" style="0" bestFit="1" customWidth="1"/>
    <col min="10746" max="10746" width="15.28125" style="0" customWidth="1"/>
    <col min="10747" max="10747" width="10.421875" style="0" customWidth="1"/>
    <col min="10748" max="10749" width="9.140625" style="0" customWidth="1"/>
    <col min="10750" max="10750" width="4.421875" style="0" customWidth="1"/>
    <col min="10751" max="10751" width="10.421875" style="0" bestFit="1" customWidth="1"/>
    <col min="10752" max="10753" width="9.140625" style="0" customWidth="1"/>
    <col min="10754" max="10754" width="4.00390625" style="0" customWidth="1"/>
    <col min="10755" max="10755" width="10.421875" style="0" bestFit="1" customWidth="1"/>
    <col min="11002" max="11002" width="15.28125" style="0" customWidth="1"/>
    <col min="11003" max="11003" width="10.421875" style="0" customWidth="1"/>
    <col min="11004" max="11005" width="9.140625" style="0" customWidth="1"/>
    <col min="11006" max="11006" width="4.421875" style="0" customWidth="1"/>
    <col min="11007" max="11007" width="10.421875" style="0" bestFit="1" customWidth="1"/>
    <col min="11008" max="11009" width="9.140625" style="0" customWidth="1"/>
    <col min="11010" max="11010" width="4.00390625" style="0" customWidth="1"/>
    <col min="11011" max="11011" width="10.421875" style="0" bestFit="1" customWidth="1"/>
    <col min="11258" max="11258" width="15.28125" style="0" customWidth="1"/>
    <col min="11259" max="11259" width="10.421875" style="0" customWidth="1"/>
    <col min="11260" max="11261" width="9.140625" style="0" customWidth="1"/>
    <col min="11262" max="11262" width="4.421875" style="0" customWidth="1"/>
    <col min="11263" max="11263" width="10.421875" style="0" bestFit="1" customWidth="1"/>
    <col min="11264" max="11265" width="9.140625" style="0" customWidth="1"/>
    <col min="11266" max="11266" width="4.00390625" style="0" customWidth="1"/>
    <col min="11267" max="11267" width="10.421875" style="0" bestFit="1" customWidth="1"/>
    <col min="11514" max="11514" width="15.28125" style="0" customWidth="1"/>
    <col min="11515" max="11515" width="10.421875" style="0" customWidth="1"/>
    <col min="11516" max="11517" width="9.140625" style="0" customWidth="1"/>
    <col min="11518" max="11518" width="4.421875" style="0" customWidth="1"/>
    <col min="11519" max="11519" width="10.421875" style="0" bestFit="1" customWidth="1"/>
    <col min="11520" max="11521" width="9.140625" style="0" customWidth="1"/>
    <col min="11522" max="11522" width="4.00390625" style="0" customWidth="1"/>
    <col min="11523" max="11523" width="10.421875" style="0" bestFit="1" customWidth="1"/>
    <col min="11770" max="11770" width="15.28125" style="0" customWidth="1"/>
    <col min="11771" max="11771" width="10.421875" style="0" customWidth="1"/>
    <col min="11772" max="11773" width="9.140625" style="0" customWidth="1"/>
    <col min="11774" max="11774" width="4.421875" style="0" customWidth="1"/>
    <col min="11775" max="11775" width="10.421875" style="0" bestFit="1" customWidth="1"/>
    <col min="11776" max="11777" width="9.140625" style="0" customWidth="1"/>
    <col min="11778" max="11778" width="4.00390625" style="0" customWidth="1"/>
    <col min="11779" max="11779" width="10.421875" style="0" bestFit="1" customWidth="1"/>
    <col min="12026" max="12026" width="15.28125" style="0" customWidth="1"/>
    <col min="12027" max="12027" width="10.421875" style="0" customWidth="1"/>
    <col min="12028" max="12029" width="9.140625" style="0" customWidth="1"/>
    <col min="12030" max="12030" width="4.421875" style="0" customWidth="1"/>
    <col min="12031" max="12031" width="10.421875" style="0" bestFit="1" customWidth="1"/>
    <col min="12032" max="12033" width="9.140625" style="0" customWidth="1"/>
    <col min="12034" max="12034" width="4.00390625" style="0" customWidth="1"/>
    <col min="12035" max="12035" width="10.421875" style="0" bestFit="1" customWidth="1"/>
    <col min="12282" max="12282" width="15.28125" style="0" customWidth="1"/>
    <col min="12283" max="12283" width="10.421875" style="0" customWidth="1"/>
    <col min="12284" max="12285" width="9.140625" style="0" customWidth="1"/>
    <col min="12286" max="12286" width="4.421875" style="0" customWidth="1"/>
    <col min="12287" max="12287" width="10.421875" style="0" bestFit="1" customWidth="1"/>
    <col min="12288" max="12289" width="9.140625" style="0" customWidth="1"/>
    <col min="12290" max="12290" width="4.00390625" style="0" customWidth="1"/>
    <col min="12291" max="12291" width="10.421875" style="0" bestFit="1" customWidth="1"/>
    <col min="12538" max="12538" width="15.28125" style="0" customWidth="1"/>
    <col min="12539" max="12539" width="10.421875" style="0" customWidth="1"/>
    <col min="12540" max="12541" width="9.140625" style="0" customWidth="1"/>
    <col min="12542" max="12542" width="4.421875" style="0" customWidth="1"/>
    <col min="12543" max="12543" width="10.421875" style="0" bestFit="1" customWidth="1"/>
    <col min="12544" max="12545" width="9.140625" style="0" customWidth="1"/>
    <col min="12546" max="12546" width="4.00390625" style="0" customWidth="1"/>
    <col min="12547" max="12547" width="10.421875" style="0" bestFit="1" customWidth="1"/>
    <col min="12794" max="12794" width="15.28125" style="0" customWidth="1"/>
    <col min="12795" max="12795" width="10.421875" style="0" customWidth="1"/>
    <col min="12796" max="12797" width="9.140625" style="0" customWidth="1"/>
    <col min="12798" max="12798" width="4.421875" style="0" customWidth="1"/>
    <col min="12799" max="12799" width="10.421875" style="0" bestFit="1" customWidth="1"/>
    <col min="12800" max="12801" width="9.140625" style="0" customWidth="1"/>
    <col min="12802" max="12802" width="4.00390625" style="0" customWidth="1"/>
    <col min="12803" max="12803" width="10.421875" style="0" bestFit="1" customWidth="1"/>
    <col min="13050" max="13050" width="15.28125" style="0" customWidth="1"/>
    <col min="13051" max="13051" width="10.421875" style="0" customWidth="1"/>
    <col min="13052" max="13053" width="9.140625" style="0" customWidth="1"/>
    <col min="13054" max="13054" width="4.421875" style="0" customWidth="1"/>
    <col min="13055" max="13055" width="10.421875" style="0" bestFit="1" customWidth="1"/>
    <col min="13056" max="13057" width="9.140625" style="0" customWidth="1"/>
    <col min="13058" max="13058" width="4.00390625" style="0" customWidth="1"/>
    <col min="13059" max="13059" width="10.421875" style="0" bestFit="1" customWidth="1"/>
    <col min="13306" max="13306" width="15.28125" style="0" customWidth="1"/>
    <col min="13307" max="13307" width="10.421875" style="0" customWidth="1"/>
    <col min="13308" max="13309" width="9.140625" style="0" customWidth="1"/>
    <col min="13310" max="13310" width="4.421875" style="0" customWidth="1"/>
    <col min="13311" max="13311" width="10.421875" style="0" bestFit="1" customWidth="1"/>
    <col min="13312" max="13313" width="9.140625" style="0" customWidth="1"/>
    <col min="13314" max="13314" width="4.00390625" style="0" customWidth="1"/>
    <col min="13315" max="13315" width="10.421875" style="0" bestFit="1" customWidth="1"/>
    <col min="13562" max="13562" width="15.28125" style="0" customWidth="1"/>
    <col min="13563" max="13563" width="10.421875" style="0" customWidth="1"/>
    <col min="13564" max="13565" width="9.140625" style="0" customWidth="1"/>
    <col min="13566" max="13566" width="4.421875" style="0" customWidth="1"/>
    <col min="13567" max="13567" width="10.421875" style="0" bestFit="1" customWidth="1"/>
    <col min="13568" max="13569" width="9.140625" style="0" customWidth="1"/>
    <col min="13570" max="13570" width="4.00390625" style="0" customWidth="1"/>
    <col min="13571" max="13571" width="10.421875" style="0" bestFit="1" customWidth="1"/>
    <col min="13818" max="13818" width="15.28125" style="0" customWidth="1"/>
    <col min="13819" max="13819" width="10.421875" style="0" customWidth="1"/>
    <col min="13820" max="13821" width="9.140625" style="0" customWidth="1"/>
    <col min="13822" max="13822" width="4.421875" style="0" customWidth="1"/>
    <col min="13823" max="13823" width="10.421875" style="0" bestFit="1" customWidth="1"/>
    <col min="13824" max="13825" width="9.140625" style="0" customWidth="1"/>
    <col min="13826" max="13826" width="4.00390625" style="0" customWidth="1"/>
    <col min="13827" max="13827" width="10.421875" style="0" bestFit="1" customWidth="1"/>
    <col min="14074" max="14074" width="15.28125" style="0" customWidth="1"/>
    <col min="14075" max="14075" width="10.421875" style="0" customWidth="1"/>
    <col min="14076" max="14077" width="9.140625" style="0" customWidth="1"/>
    <col min="14078" max="14078" width="4.421875" style="0" customWidth="1"/>
    <col min="14079" max="14079" width="10.421875" style="0" bestFit="1" customWidth="1"/>
    <col min="14080" max="14081" width="9.140625" style="0" customWidth="1"/>
    <col min="14082" max="14082" width="4.00390625" style="0" customWidth="1"/>
    <col min="14083" max="14083" width="10.421875" style="0" bestFit="1" customWidth="1"/>
    <col min="14330" max="14330" width="15.28125" style="0" customWidth="1"/>
    <col min="14331" max="14331" width="10.421875" style="0" customWidth="1"/>
    <col min="14332" max="14333" width="9.140625" style="0" customWidth="1"/>
    <col min="14334" max="14334" width="4.421875" style="0" customWidth="1"/>
    <col min="14335" max="14335" width="10.421875" style="0" bestFit="1" customWidth="1"/>
    <col min="14336" max="14337" width="9.140625" style="0" customWidth="1"/>
    <col min="14338" max="14338" width="4.00390625" style="0" customWidth="1"/>
    <col min="14339" max="14339" width="10.421875" style="0" bestFit="1" customWidth="1"/>
    <col min="14586" max="14586" width="15.28125" style="0" customWidth="1"/>
    <col min="14587" max="14587" width="10.421875" style="0" customWidth="1"/>
    <col min="14588" max="14589" width="9.140625" style="0" customWidth="1"/>
    <col min="14590" max="14590" width="4.421875" style="0" customWidth="1"/>
    <col min="14591" max="14591" width="10.421875" style="0" bestFit="1" customWidth="1"/>
    <col min="14592" max="14593" width="9.140625" style="0" customWidth="1"/>
    <col min="14594" max="14594" width="4.00390625" style="0" customWidth="1"/>
    <col min="14595" max="14595" width="10.421875" style="0" bestFit="1" customWidth="1"/>
    <col min="14842" max="14842" width="15.28125" style="0" customWidth="1"/>
    <col min="14843" max="14843" width="10.421875" style="0" customWidth="1"/>
    <col min="14844" max="14845" width="9.140625" style="0" customWidth="1"/>
    <col min="14846" max="14846" width="4.421875" style="0" customWidth="1"/>
    <col min="14847" max="14847" width="10.421875" style="0" bestFit="1" customWidth="1"/>
    <col min="14848" max="14849" width="9.140625" style="0" customWidth="1"/>
    <col min="14850" max="14850" width="4.00390625" style="0" customWidth="1"/>
    <col min="14851" max="14851" width="10.421875" style="0" bestFit="1" customWidth="1"/>
    <col min="15098" max="15098" width="15.28125" style="0" customWidth="1"/>
    <col min="15099" max="15099" width="10.421875" style="0" customWidth="1"/>
    <col min="15100" max="15101" width="9.140625" style="0" customWidth="1"/>
    <col min="15102" max="15102" width="4.421875" style="0" customWidth="1"/>
    <col min="15103" max="15103" width="10.421875" style="0" bestFit="1" customWidth="1"/>
    <col min="15104" max="15105" width="9.140625" style="0" customWidth="1"/>
    <col min="15106" max="15106" width="4.00390625" style="0" customWidth="1"/>
    <col min="15107" max="15107" width="10.421875" style="0" bestFit="1" customWidth="1"/>
    <col min="15354" max="15354" width="15.28125" style="0" customWidth="1"/>
    <col min="15355" max="15355" width="10.421875" style="0" customWidth="1"/>
    <col min="15356" max="15357" width="9.140625" style="0" customWidth="1"/>
    <col min="15358" max="15358" width="4.421875" style="0" customWidth="1"/>
    <col min="15359" max="15359" width="10.421875" style="0" bestFit="1" customWidth="1"/>
    <col min="15360" max="15361" width="9.140625" style="0" customWidth="1"/>
    <col min="15362" max="15362" width="4.00390625" style="0" customWidth="1"/>
    <col min="15363" max="15363" width="10.421875" style="0" bestFit="1" customWidth="1"/>
    <col min="15610" max="15610" width="15.28125" style="0" customWidth="1"/>
    <col min="15611" max="15611" width="10.421875" style="0" customWidth="1"/>
    <col min="15612" max="15613" width="9.140625" style="0" customWidth="1"/>
    <col min="15614" max="15614" width="4.421875" style="0" customWidth="1"/>
    <col min="15615" max="15615" width="10.421875" style="0" bestFit="1" customWidth="1"/>
    <col min="15616" max="15617" width="9.140625" style="0" customWidth="1"/>
    <col min="15618" max="15618" width="4.00390625" style="0" customWidth="1"/>
    <col min="15619" max="15619" width="10.421875" style="0" bestFit="1" customWidth="1"/>
    <col min="15866" max="15866" width="15.28125" style="0" customWidth="1"/>
    <col min="15867" max="15867" width="10.421875" style="0" customWidth="1"/>
    <col min="15868" max="15869" width="9.140625" style="0" customWidth="1"/>
    <col min="15870" max="15870" width="4.421875" style="0" customWidth="1"/>
    <col min="15871" max="15871" width="10.421875" style="0" bestFit="1" customWidth="1"/>
    <col min="15872" max="15873" width="9.140625" style="0" customWidth="1"/>
    <col min="15874" max="15874" width="4.00390625" style="0" customWidth="1"/>
    <col min="15875" max="15875" width="10.421875" style="0" bestFit="1" customWidth="1"/>
    <col min="16122" max="16122" width="15.28125" style="0" customWidth="1"/>
    <col min="16123" max="16123" width="10.421875" style="0" customWidth="1"/>
    <col min="16124" max="16125" width="9.140625" style="0" customWidth="1"/>
    <col min="16126" max="16126" width="4.421875" style="0" customWidth="1"/>
    <col min="16127" max="16127" width="10.421875" style="0" bestFit="1" customWidth="1"/>
    <col min="16128" max="16129" width="9.140625" style="0" customWidth="1"/>
    <col min="16130" max="16130" width="4.00390625" style="0" customWidth="1"/>
    <col min="16131" max="16131" width="10.421875" style="0" bestFit="1" customWidth="1"/>
  </cols>
  <sheetData>
    <row r="4" spans="1:9" ht="12.75">
      <c r="A4" s="5" t="s">
        <v>2</v>
      </c>
      <c r="C4" s="112">
        <v>2016</v>
      </c>
      <c r="D4" s="112"/>
      <c r="E4" s="112"/>
      <c r="G4" s="112">
        <v>2017</v>
      </c>
      <c r="H4" s="112"/>
      <c r="I4" s="112"/>
    </row>
    <row r="5" spans="1:9" ht="12.75">
      <c r="A5" s="5" t="s">
        <v>6</v>
      </c>
      <c r="C5" s="111" t="s">
        <v>22</v>
      </c>
      <c r="D5" s="111"/>
      <c r="E5" s="111"/>
      <c r="G5" s="111" t="s">
        <v>22</v>
      </c>
      <c r="H5" s="111"/>
      <c r="I5" s="111"/>
    </row>
    <row r="6" spans="1:9" ht="12.75">
      <c r="A6" s="86" t="s">
        <v>3</v>
      </c>
      <c r="C6" s="5">
        <f>+Summary!C12</f>
        <v>4479.779501012969</v>
      </c>
      <c r="D6" s="3">
        <f>+Summary!C16</f>
        <v>0.049</v>
      </c>
      <c r="E6" s="4" t="s">
        <v>1</v>
      </c>
      <c r="G6" s="5">
        <f>+Summary!D12</f>
        <v>4536.571534101633</v>
      </c>
      <c r="H6" s="3">
        <f>+Summary!D16</f>
        <v>0.0548</v>
      </c>
      <c r="I6" s="4" t="s">
        <v>1</v>
      </c>
    </row>
    <row r="7" spans="1:9" ht="12.75">
      <c r="A7" s="86" t="s">
        <v>4</v>
      </c>
      <c r="C7" s="4" t="s">
        <v>7</v>
      </c>
      <c r="D7" s="4" t="s">
        <v>0</v>
      </c>
      <c r="E7" s="4" t="s">
        <v>5</v>
      </c>
      <c r="G7" s="4" t="s">
        <v>7</v>
      </c>
      <c r="H7" s="4" t="s">
        <v>0</v>
      </c>
      <c r="I7" s="4" t="s">
        <v>5</v>
      </c>
    </row>
    <row r="8" spans="1:9" ht="12.75">
      <c r="A8" s="5" t="s">
        <v>9</v>
      </c>
      <c r="B8" s="6"/>
      <c r="C8" s="5">
        <f>+$C$6/144</f>
        <v>31.10957986814562</v>
      </c>
      <c r="D8" s="5">
        <f>C6*$D$6/12</f>
        <v>18.292432962469626</v>
      </c>
      <c r="E8" s="5">
        <f aca="true" t="shared" si="0" ref="E8">C8+D8</f>
        <v>49.40201283061525</v>
      </c>
      <c r="F8" s="6"/>
      <c r="G8" s="5">
        <f>+$G$6/144</f>
        <v>31.503968986816897</v>
      </c>
      <c r="H8" s="5">
        <f>G6*$H$6/12</f>
        <v>20.717010005730792</v>
      </c>
      <c r="I8" s="5">
        <f>+G8+H8</f>
        <v>52.220978992547685</v>
      </c>
    </row>
    <row r="9" spans="1:9" ht="12.75">
      <c r="A9" s="5" t="s">
        <v>9</v>
      </c>
      <c r="B9" s="6"/>
      <c r="C9" s="5">
        <f aca="true" t="shared" si="1" ref="C9:C72">+$C$6/144</f>
        <v>31.10957986814562</v>
      </c>
      <c r="D9" s="5">
        <f>+(C$6-C8)*$D$6/12</f>
        <v>18.165402178008033</v>
      </c>
      <c r="E9" s="5">
        <f aca="true" t="shared" si="2" ref="E9:E72">C9+D9</f>
        <v>49.27498204615365</v>
      </c>
      <c r="F9" s="6"/>
      <c r="G9" s="5">
        <f aca="true" t="shared" si="3" ref="G9:G72">+$G$6/144</f>
        <v>31.503968986816897</v>
      </c>
      <c r="H9" s="5">
        <f>+(G$6-G8)*$H$6/12</f>
        <v>20.573141880690994</v>
      </c>
      <c r="I9" s="5">
        <f aca="true" t="shared" si="4" ref="I9:I72">+G9+H9</f>
        <v>52.07711086750789</v>
      </c>
    </row>
    <row r="10" spans="1:9" ht="12.75">
      <c r="A10" s="5" t="s">
        <v>9</v>
      </c>
      <c r="B10" s="6"/>
      <c r="C10" s="5">
        <f t="shared" si="1"/>
        <v>31.10957986814562</v>
      </c>
      <c r="D10" s="5">
        <f>+($C$6-SUM($C$8:C10))*D$6/12</f>
        <v>17.911340609084842</v>
      </c>
      <c r="E10" s="5">
        <f t="shared" si="2"/>
        <v>49.02092047723046</v>
      </c>
      <c r="F10" s="6"/>
      <c r="G10" s="5">
        <f t="shared" si="3"/>
        <v>31.503968986816897</v>
      </c>
      <c r="H10" s="5">
        <f>+($G$6-SUM($G$8:G10))*H$6/12</f>
        <v>20.2854056306114</v>
      </c>
      <c r="I10" s="5">
        <f t="shared" si="4"/>
        <v>51.789374617428294</v>
      </c>
    </row>
    <row r="11" spans="1:9" ht="12.75">
      <c r="A11" s="5" t="s">
        <v>9</v>
      </c>
      <c r="B11" s="6"/>
      <c r="C11" s="5">
        <f t="shared" si="1"/>
        <v>31.10957986814562</v>
      </c>
      <c r="D11" s="5">
        <f>+($C$6-SUM($C$8:C11))*D$6/12</f>
        <v>17.784309824623246</v>
      </c>
      <c r="E11" s="5">
        <f t="shared" si="2"/>
        <v>48.893889692768866</v>
      </c>
      <c r="F11" s="6"/>
      <c r="G11" s="5">
        <f t="shared" si="3"/>
        <v>31.503968986816897</v>
      </c>
      <c r="H11" s="5">
        <f>+($G$6-SUM($G$8:G11))*H$6/12</f>
        <v>20.141537505571602</v>
      </c>
      <c r="I11" s="5">
        <f t="shared" si="4"/>
        <v>51.6455064923885</v>
      </c>
    </row>
    <row r="12" spans="1:9" ht="12.75">
      <c r="A12" s="5" t="s">
        <v>9</v>
      </c>
      <c r="B12" s="6"/>
      <c r="C12" s="5">
        <f t="shared" si="1"/>
        <v>31.10957986814562</v>
      </c>
      <c r="D12" s="5">
        <f>+($C$6-SUM($C$8:C12))*D$6/12</f>
        <v>17.657279040161654</v>
      </c>
      <c r="E12" s="5">
        <f t="shared" si="2"/>
        <v>48.76685890830727</v>
      </c>
      <c r="F12" s="6"/>
      <c r="G12" s="5">
        <f t="shared" si="3"/>
        <v>31.503968986816897</v>
      </c>
      <c r="H12" s="5">
        <f>+($G$6-SUM($G$8:G12))*H$6/12</f>
        <v>19.997669380531807</v>
      </c>
      <c r="I12" s="5">
        <f t="shared" si="4"/>
        <v>51.501638367348704</v>
      </c>
    </row>
    <row r="13" spans="1:9" ht="12.75">
      <c r="A13" s="5" t="s">
        <v>9</v>
      </c>
      <c r="B13" s="6"/>
      <c r="C13" s="5">
        <f t="shared" si="1"/>
        <v>31.10957986814562</v>
      </c>
      <c r="D13" s="5">
        <f>+($C$6-SUM($C$8:C13))*D$6/12</f>
        <v>17.530248255700055</v>
      </c>
      <c r="E13" s="5">
        <f t="shared" si="2"/>
        <v>48.639828123845675</v>
      </c>
      <c r="F13" s="6"/>
      <c r="G13" s="5">
        <f t="shared" si="3"/>
        <v>31.503968986816897</v>
      </c>
      <c r="H13" s="5">
        <f>+($G$6-SUM($G$8:G13))*H$6/12</f>
        <v>19.85380125549201</v>
      </c>
      <c r="I13" s="5">
        <f t="shared" si="4"/>
        <v>51.3577702423089</v>
      </c>
    </row>
    <row r="14" spans="1:9" ht="12.75">
      <c r="A14" s="5" t="s">
        <v>9</v>
      </c>
      <c r="B14" s="6"/>
      <c r="C14" s="5">
        <f t="shared" si="1"/>
        <v>31.10957986814562</v>
      </c>
      <c r="D14" s="5">
        <f>+($C$6-SUM($C$8:C14))*D$6/12</f>
        <v>17.403217471238463</v>
      </c>
      <c r="E14" s="5">
        <f t="shared" si="2"/>
        <v>48.51279733938408</v>
      </c>
      <c r="F14" s="6"/>
      <c r="G14" s="5">
        <f t="shared" si="3"/>
        <v>31.503968986816897</v>
      </c>
      <c r="H14" s="5">
        <f>+($G$6-SUM($G$8:G14))*H$6/12</f>
        <v>19.70993313045221</v>
      </c>
      <c r="I14" s="5">
        <f t="shared" si="4"/>
        <v>51.21390211726911</v>
      </c>
    </row>
    <row r="15" spans="1:9" ht="12.75">
      <c r="A15" s="5" t="s">
        <v>9</v>
      </c>
      <c r="B15" s="6"/>
      <c r="C15" s="5">
        <f t="shared" si="1"/>
        <v>31.10957986814562</v>
      </c>
      <c r="D15" s="5">
        <f>+($C$6-SUM($C$8:C15))*D$6/12</f>
        <v>17.27618668677687</v>
      </c>
      <c r="E15" s="5">
        <f t="shared" si="2"/>
        <v>48.38576655492249</v>
      </c>
      <c r="F15" s="6"/>
      <c r="G15" s="5">
        <f t="shared" si="3"/>
        <v>31.503968986816897</v>
      </c>
      <c r="H15" s="5">
        <f>+($G$6-SUM($G$8:G15))*H$6/12</f>
        <v>19.566065005412415</v>
      </c>
      <c r="I15" s="5">
        <f t="shared" si="4"/>
        <v>51.07003399222931</v>
      </c>
    </row>
    <row r="16" spans="1:9" ht="12.75">
      <c r="A16" s="5" t="s">
        <v>9</v>
      </c>
      <c r="B16" s="6"/>
      <c r="C16" s="5">
        <f t="shared" si="1"/>
        <v>31.10957986814562</v>
      </c>
      <c r="D16" s="5">
        <f>+($C$6-SUM($C$8:C16))*D$6/12</f>
        <v>17.149155902315275</v>
      </c>
      <c r="E16" s="5">
        <f t="shared" si="2"/>
        <v>48.258735770460895</v>
      </c>
      <c r="F16" s="6"/>
      <c r="G16" s="5">
        <f t="shared" si="3"/>
        <v>31.503968986816897</v>
      </c>
      <c r="H16" s="5">
        <f>+($G$6-SUM($G$8:G16))*H$6/12</f>
        <v>19.422196880372617</v>
      </c>
      <c r="I16" s="5">
        <f t="shared" si="4"/>
        <v>50.92616586718951</v>
      </c>
    </row>
    <row r="17" spans="1:9" ht="12.75">
      <c r="A17" s="5" t="s">
        <v>9</v>
      </c>
      <c r="B17" s="6"/>
      <c r="C17" s="5">
        <f t="shared" si="1"/>
        <v>31.10957986814562</v>
      </c>
      <c r="D17" s="5">
        <f>+($C$6-SUM($C$8:C17))*D$6/12</f>
        <v>17.02212511785368</v>
      </c>
      <c r="E17" s="5">
        <f t="shared" si="2"/>
        <v>48.1317049859993</v>
      </c>
      <c r="F17" s="6"/>
      <c r="G17" s="5">
        <f t="shared" si="3"/>
        <v>31.503968986816897</v>
      </c>
      <c r="H17" s="5">
        <f>+($G$6-SUM($G$8:G17))*H$6/12</f>
        <v>19.27832875533282</v>
      </c>
      <c r="I17" s="5">
        <f t="shared" si="4"/>
        <v>50.782297742149716</v>
      </c>
    </row>
    <row r="18" spans="1:9" ht="12.75">
      <c r="A18" s="5" t="s">
        <v>9</v>
      </c>
      <c r="B18" s="6"/>
      <c r="C18" s="5">
        <f t="shared" si="1"/>
        <v>31.10957986814562</v>
      </c>
      <c r="D18" s="5">
        <f>+($C$6-SUM($C$8:C18))*D$6/12</f>
        <v>16.895094333392084</v>
      </c>
      <c r="E18" s="5">
        <f t="shared" si="2"/>
        <v>48.0046742015377</v>
      </c>
      <c r="F18" s="6"/>
      <c r="G18" s="5">
        <f t="shared" si="3"/>
        <v>31.503968986816897</v>
      </c>
      <c r="H18" s="5">
        <f>+($G$6-SUM($G$8:G18))*H$6/12</f>
        <v>19.134460630293024</v>
      </c>
      <c r="I18" s="5">
        <f t="shared" si="4"/>
        <v>50.63842961710992</v>
      </c>
    </row>
    <row r="19" spans="1:9" ht="12.75">
      <c r="A19" s="5" t="s">
        <v>9</v>
      </c>
      <c r="B19" s="6"/>
      <c r="C19" s="5">
        <f t="shared" si="1"/>
        <v>31.10957986814562</v>
      </c>
      <c r="D19" s="5">
        <f>+($C$6-SUM($C$8:C19))*D$6/12</f>
        <v>16.768063548930492</v>
      </c>
      <c r="E19" s="5">
        <f t="shared" si="2"/>
        <v>47.877643417076115</v>
      </c>
      <c r="F19" s="6"/>
      <c r="G19" s="5">
        <f t="shared" si="3"/>
        <v>31.503968986816897</v>
      </c>
      <c r="H19" s="5">
        <f>+($G$6-SUM($G$8:G19))*H$6/12</f>
        <v>18.990592505253225</v>
      </c>
      <c r="I19" s="5">
        <f t="shared" si="4"/>
        <v>50.49456149207012</v>
      </c>
    </row>
    <row r="20" spans="1:9" ht="12.75">
      <c r="A20" s="5" t="s">
        <v>10</v>
      </c>
      <c r="B20" s="6"/>
      <c r="C20" s="5">
        <f t="shared" si="1"/>
        <v>31.10957986814562</v>
      </c>
      <c r="D20" s="5">
        <f>+($C$6-SUM($C$8:C20))*D$6/12</f>
        <v>16.641032764468896</v>
      </c>
      <c r="E20" s="5">
        <f t="shared" si="2"/>
        <v>47.75061263261452</v>
      </c>
      <c r="F20" s="6"/>
      <c r="G20" s="5">
        <f t="shared" si="3"/>
        <v>31.503968986816897</v>
      </c>
      <c r="H20" s="5">
        <f>+($G$6-SUM($G$8:G20))*H$6/12</f>
        <v>18.846724380213427</v>
      </c>
      <c r="I20" s="5">
        <f t="shared" si="4"/>
        <v>50.350693367030324</v>
      </c>
    </row>
    <row r="21" spans="1:9" ht="12.75">
      <c r="A21" s="5" t="s">
        <v>10</v>
      </c>
      <c r="B21" s="6"/>
      <c r="C21" s="5">
        <f t="shared" si="1"/>
        <v>31.10957986814562</v>
      </c>
      <c r="D21" s="5">
        <f>+($C$6-SUM($C$8:C21))*D$6/12</f>
        <v>16.514001980007304</v>
      </c>
      <c r="E21" s="5">
        <f t="shared" si="2"/>
        <v>47.623581848152924</v>
      </c>
      <c r="F21" s="6"/>
      <c r="G21" s="5">
        <f t="shared" si="3"/>
        <v>31.503968986816897</v>
      </c>
      <c r="H21" s="5">
        <f>+($G$6-SUM($G$8:G21))*H$6/12</f>
        <v>18.702856255173632</v>
      </c>
      <c r="I21" s="5">
        <f t="shared" si="4"/>
        <v>50.20682524199053</v>
      </c>
    </row>
    <row r="22" spans="1:9" ht="12.75">
      <c r="A22" s="5" t="s">
        <v>10</v>
      </c>
      <c r="B22" s="6"/>
      <c r="C22" s="5">
        <f t="shared" si="1"/>
        <v>31.10957986814562</v>
      </c>
      <c r="D22" s="5">
        <f>+($C$6-SUM($C$8:C22))*D$6/12</f>
        <v>16.38697119554571</v>
      </c>
      <c r="E22" s="5">
        <f t="shared" si="2"/>
        <v>47.49655106369133</v>
      </c>
      <c r="F22" s="6"/>
      <c r="G22" s="5">
        <f t="shared" si="3"/>
        <v>31.503968986816897</v>
      </c>
      <c r="H22" s="5">
        <f>+($G$6-SUM($G$8:G22))*H$6/12</f>
        <v>18.558988130133834</v>
      </c>
      <c r="I22" s="5">
        <f t="shared" si="4"/>
        <v>50.06295711695073</v>
      </c>
    </row>
    <row r="23" spans="1:9" ht="12.75">
      <c r="A23" s="5" t="s">
        <v>10</v>
      </c>
      <c r="B23" s="6"/>
      <c r="C23" s="5">
        <f t="shared" si="1"/>
        <v>31.10957986814562</v>
      </c>
      <c r="D23" s="5">
        <f>+($C$6-SUM($C$8:C23))*D$6/12</f>
        <v>16.259940411084113</v>
      </c>
      <c r="E23" s="5">
        <f t="shared" si="2"/>
        <v>47.36952027922973</v>
      </c>
      <c r="F23" s="6"/>
      <c r="G23" s="5">
        <f t="shared" si="3"/>
        <v>31.503968986816897</v>
      </c>
      <c r="H23" s="5">
        <f>+($G$6-SUM($G$8:G23))*H$6/12</f>
        <v>18.415120005094035</v>
      </c>
      <c r="I23" s="5">
        <f t="shared" si="4"/>
        <v>49.91908899191093</v>
      </c>
    </row>
    <row r="24" spans="1:9" ht="12.75">
      <c r="A24" s="5" t="s">
        <v>10</v>
      </c>
      <c r="B24" s="6"/>
      <c r="C24" s="5">
        <f t="shared" si="1"/>
        <v>31.10957986814562</v>
      </c>
      <c r="D24" s="5">
        <f>+($C$6-SUM($C$8:C24))*D$6/12</f>
        <v>16.132909626622517</v>
      </c>
      <c r="E24" s="5">
        <f t="shared" si="2"/>
        <v>47.24248949476814</v>
      </c>
      <c r="F24" s="6"/>
      <c r="G24" s="5">
        <f t="shared" si="3"/>
        <v>31.503968986816897</v>
      </c>
      <c r="H24" s="5">
        <f>+($G$6-SUM($G$8:G24))*H$6/12</f>
        <v>18.27125188005424</v>
      </c>
      <c r="I24" s="5">
        <f t="shared" si="4"/>
        <v>49.77522086687114</v>
      </c>
    </row>
    <row r="25" spans="1:9" ht="12.75">
      <c r="A25" s="5" t="s">
        <v>10</v>
      </c>
      <c r="B25" s="6"/>
      <c r="C25" s="5">
        <f t="shared" si="1"/>
        <v>31.10957986814562</v>
      </c>
      <c r="D25" s="5">
        <f>+($C$6-SUM($C$8:C25))*D$6/12</f>
        <v>16.00587884216092</v>
      </c>
      <c r="E25" s="5">
        <f t="shared" si="2"/>
        <v>47.11545871030654</v>
      </c>
      <c r="F25" s="6"/>
      <c r="G25" s="5">
        <f t="shared" si="3"/>
        <v>31.503968986816897</v>
      </c>
      <c r="H25" s="5">
        <f>+($G$6-SUM($G$8:G25))*H$6/12</f>
        <v>18.127383755014442</v>
      </c>
      <c r="I25" s="5">
        <f t="shared" si="4"/>
        <v>49.631352741831336</v>
      </c>
    </row>
    <row r="26" spans="1:9" ht="12.75">
      <c r="A26" s="5" t="s">
        <v>10</v>
      </c>
      <c r="B26" s="6"/>
      <c r="C26" s="5">
        <f t="shared" si="1"/>
        <v>31.10957986814562</v>
      </c>
      <c r="D26" s="5">
        <f>+($C$6-SUM($C$8:C26))*D$6/12</f>
        <v>15.87884805769933</v>
      </c>
      <c r="E26" s="5">
        <f t="shared" si="2"/>
        <v>46.988427925844945</v>
      </c>
      <c r="F26" s="6"/>
      <c r="G26" s="5">
        <f t="shared" si="3"/>
        <v>31.503968986816897</v>
      </c>
      <c r="H26" s="5">
        <f>+($G$6-SUM($G$8:G26))*H$6/12</f>
        <v>17.983515629974644</v>
      </c>
      <c r="I26" s="5">
        <f t="shared" si="4"/>
        <v>49.48748461679154</v>
      </c>
    </row>
    <row r="27" spans="1:9" ht="12.75">
      <c r="A27" s="5" t="s">
        <v>10</v>
      </c>
      <c r="B27" s="6"/>
      <c r="C27" s="5">
        <f t="shared" si="1"/>
        <v>31.10957986814562</v>
      </c>
      <c r="D27" s="5">
        <f>+($C$6-SUM($C$8:C27))*D$6/12</f>
        <v>15.751817273237734</v>
      </c>
      <c r="E27" s="5">
        <f t="shared" si="2"/>
        <v>46.86139714138335</v>
      </c>
      <c r="F27" s="6"/>
      <c r="G27" s="5">
        <f t="shared" si="3"/>
        <v>31.503968986816897</v>
      </c>
      <c r="H27" s="5">
        <f>+($G$6-SUM($G$8:G27))*H$6/12</f>
        <v>17.83964750493485</v>
      </c>
      <c r="I27" s="5">
        <f t="shared" si="4"/>
        <v>49.343616491751746</v>
      </c>
    </row>
    <row r="28" spans="1:9" ht="12.75">
      <c r="A28" s="5" t="s">
        <v>10</v>
      </c>
      <c r="B28" s="6"/>
      <c r="C28" s="5">
        <f t="shared" si="1"/>
        <v>31.10957986814562</v>
      </c>
      <c r="D28" s="5">
        <f>+($C$6-SUM($C$8:C28))*D$6/12</f>
        <v>15.62478648877614</v>
      </c>
      <c r="E28" s="5">
        <f t="shared" si="2"/>
        <v>46.73436635692176</v>
      </c>
      <c r="F28" s="6"/>
      <c r="G28" s="5">
        <f t="shared" si="3"/>
        <v>31.503968986816897</v>
      </c>
      <c r="H28" s="5">
        <f>+($G$6-SUM($G$8:G28))*H$6/12</f>
        <v>17.69577937989505</v>
      </c>
      <c r="I28" s="5">
        <f t="shared" si="4"/>
        <v>49.199748366711944</v>
      </c>
    </row>
    <row r="29" spans="1:9" ht="12.75">
      <c r="A29" s="5" t="s">
        <v>10</v>
      </c>
      <c r="B29" s="6"/>
      <c r="C29" s="5">
        <f t="shared" si="1"/>
        <v>31.10957986814562</v>
      </c>
      <c r="D29" s="5">
        <f>+($C$6-SUM($C$8:C29))*D$6/12</f>
        <v>15.497755704314544</v>
      </c>
      <c r="E29" s="5">
        <f t="shared" si="2"/>
        <v>46.607335572460165</v>
      </c>
      <c r="F29" s="6"/>
      <c r="G29" s="5">
        <f t="shared" si="3"/>
        <v>31.503968986816897</v>
      </c>
      <c r="H29" s="5">
        <f>+($G$6-SUM($G$8:G29))*H$6/12</f>
        <v>17.551911254855256</v>
      </c>
      <c r="I29" s="5">
        <f t="shared" si="4"/>
        <v>49.055880241672156</v>
      </c>
    </row>
    <row r="30" spans="1:9" ht="12.75">
      <c r="A30" s="5" t="s">
        <v>10</v>
      </c>
      <c r="B30" s="6"/>
      <c r="C30" s="5">
        <f t="shared" si="1"/>
        <v>31.10957986814562</v>
      </c>
      <c r="D30" s="5">
        <f>+($C$6-SUM($C$8:C30))*D$6/12</f>
        <v>15.370724919852949</v>
      </c>
      <c r="E30" s="5">
        <f t="shared" si="2"/>
        <v>46.48030478799857</v>
      </c>
      <c r="F30" s="6"/>
      <c r="G30" s="5">
        <f t="shared" si="3"/>
        <v>31.503968986816897</v>
      </c>
      <c r="H30" s="5">
        <f>+($G$6-SUM($G$8:G30))*H$6/12</f>
        <v>17.408043129815457</v>
      </c>
      <c r="I30" s="5">
        <f t="shared" si="4"/>
        <v>48.912012116632354</v>
      </c>
    </row>
    <row r="31" spans="1:9" ht="12.75">
      <c r="A31" s="5" t="s">
        <v>10</v>
      </c>
      <c r="B31" s="6"/>
      <c r="C31" s="5">
        <f t="shared" si="1"/>
        <v>31.10957986814562</v>
      </c>
      <c r="D31" s="5">
        <f>+($C$6-SUM($C$8:C31))*D$6/12</f>
        <v>15.243694135391356</v>
      </c>
      <c r="E31" s="5">
        <f t="shared" si="2"/>
        <v>46.353274003536974</v>
      </c>
      <c r="F31" s="6"/>
      <c r="G31" s="5">
        <f t="shared" si="3"/>
        <v>31.503968986816897</v>
      </c>
      <c r="H31" s="5">
        <f>+($G$6-SUM($G$8:G31))*H$6/12</f>
        <v>17.26417500477566</v>
      </c>
      <c r="I31" s="5">
        <f t="shared" si="4"/>
        <v>48.76814399159255</v>
      </c>
    </row>
    <row r="32" spans="1:9" ht="12.75">
      <c r="A32" s="5" t="s">
        <v>11</v>
      </c>
      <c r="B32" s="6"/>
      <c r="C32" s="5">
        <f t="shared" si="1"/>
        <v>31.10957986814562</v>
      </c>
      <c r="D32" s="5">
        <f>+($C$6-SUM($C$8:C32))*D$6/12</f>
        <v>15.11666335092976</v>
      </c>
      <c r="E32" s="5">
        <f t="shared" si="2"/>
        <v>46.22624321907538</v>
      </c>
      <c r="F32" s="6"/>
      <c r="G32" s="5">
        <f t="shared" si="3"/>
        <v>31.503968986816897</v>
      </c>
      <c r="H32" s="5">
        <f>+($G$6-SUM($G$8:G32))*H$6/12</f>
        <v>17.120306879735864</v>
      </c>
      <c r="I32" s="5">
        <f t="shared" si="4"/>
        <v>48.624275866552765</v>
      </c>
    </row>
    <row r="33" spans="1:9" ht="12.75">
      <c r="A33" s="5" t="s">
        <v>11</v>
      </c>
      <c r="B33" s="6"/>
      <c r="C33" s="5">
        <f t="shared" si="1"/>
        <v>31.10957986814562</v>
      </c>
      <c r="D33" s="5">
        <f>+($C$6-SUM($C$8:C33))*D$6/12</f>
        <v>14.989632566468165</v>
      </c>
      <c r="E33" s="5">
        <f t="shared" si="2"/>
        <v>46.09921243461378</v>
      </c>
      <c r="F33" s="6"/>
      <c r="G33" s="5">
        <f t="shared" si="3"/>
        <v>31.503968986816897</v>
      </c>
      <c r="H33" s="5">
        <f>+($G$6-SUM($G$8:G33))*H$6/12</f>
        <v>16.976438754696066</v>
      </c>
      <c r="I33" s="5">
        <f t="shared" si="4"/>
        <v>48.48040774151296</v>
      </c>
    </row>
    <row r="34" spans="1:9" ht="12.75">
      <c r="A34" s="5" t="s">
        <v>11</v>
      </c>
      <c r="B34" s="6"/>
      <c r="C34" s="5">
        <f t="shared" si="1"/>
        <v>31.10957986814562</v>
      </c>
      <c r="D34" s="5">
        <f>+($C$6-SUM($C$8:C34))*D$6/12</f>
        <v>14.862601782006571</v>
      </c>
      <c r="E34" s="5">
        <f t="shared" si="2"/>
        <v>45.972181650152194</v>
      </c>
      <c r="F34" s="6"/>
      <c r="G34" s="5">
        <f t="shared" si="3"/>
        <v>31.503968986816897</v>
      </c>
      <c r="H34" s="5">
        <f>+($G$6-SUM($G$8:G34))*H$6/12</f>
        <v>16.832570629656267</v>
      </c>
      <c r="I34" s="5">
        <f t="shared" si="4"/>
        <v>48.33653961647316</v>
      </c>
    </row>
    <row r="35" spans="1:9" ht="12.75">
      <c r="A35" s="5" t="s">
        <v>11</v>
      </c>
      <c r="B35" s="6"/>
      <c r="C35" s="5">
        <f t="shared" si="1"/>
        <v>31.10957986814562</v>
      </c>
      <c r="D35" s="5">
        <f>+($C$6-SUM($C$8:C35))*D$6/12</f>
        <v>14.735570997544977</v>
      </c>
      <c r="E35" s="5">
        <f t="shared" si="2"/>
        <v>45.8451508656906</v>
      </c>
      <c r="F35" s="6"/>
      <c r="G35" s="5">
        <f t="shared" si="3"/>
        <v>31.503968986816897</v>
      </c>
      <c r="H35" s="5">
        <f>+($G$6-SUM($G$8:G35))*H$6/12</f>
        <v>16.688702504616472</v>
      </c>
      <c r="I35" s="5">
        <f t="shared" si="4"/>
        <v>48.19267149143337</v>
      </c>
    </row>
    <row r="36" spans="1:9" ht="12.75">
      <c r="A36" s="5" t="s">
        <v>11</v>
      </c>
      <c r="B36" s="6"/>
      <c r="C36" s="5">
        <f t="shared" si="1"/>
        <v>31.10957986814562</v>
      </c>
      <c r="D36" s="5">
        <f>+($C$6-SUM($C$8:C36))*D$6/12</f>
        <v>14.608540213083382</v>
      </c>
      <c r="E36" s="5">
        <f t="shared" si="2"/>
        <v>45.718120081229</v>
      </c>
      <c r="F36" s="6"/>
      <c r="G36" s="5">
        <f t="shared" si="3"/>
        <v>31.503968986816897</v>
      </c>
      <c r="H36" s="5">
        <f>+($G$6-SUM($G$8:G36))*H$6/12</f>
        <v>16.544834379576674</v>
      </c>
      <c r="I36" s="5">
        <f t="shared" si="4"/>
        <v>48.04880336639357</v>
      </c>
    </row>
    <row r="37" spans="1:9" ht="12.75">
      <c r="A37" s="5" t="s">
        <v>11</v>
      </c>
      <c r="B37" s="6"/>
      <c r="C37" s="5">
        <f t="shared" si="1"/>
        <v>31.10957986814562</v>
      </c>
      <c r="D37" s="5">
        <f>+($C$6-SUM($C$8:C37))*D$6/12</f>
        <v>14.481509428621786</v>
      </c>
      <c r="E37" s="5">
        <f t="shared" si="2"/>
        <v>45.59108929676741</v>
      </c>
      <c r="F37" s="6"/>
      <c r="G37" s="5">
        <f t="shared" si="3"/>
        <v>31.503968986816897</v>
      </c>
      <c r="H37" s="5">
        <f>+($G$6-SUM($G$8:G37))*H$6/12</f>
        <v>16.40096625453688</v>
      </c>
      <c r="I37" s="5">
        <f t="shared" si="4"/>
        <v>47.904935241353776</v>
      </c>
    </row>
    <row r="38" spans="1:9" ht="12.75">
      <c r="A38" s="5" t="s">
        <v>11</v>
      </c>
      <c r="B38" s="6"/>
      <c r="C38" s="5">
        <f t="shared" si="1"/>
        <v>31.10957986814562</v>
      </c>
      <c r="D38" s="5">
        <f>+($C$6-SUM($C$8:C38))*D$6/12</f>
        <v>14.354478644160194</v>
      </c>
      <c r="E38" s="5">
        <f t="shared" si="2"/>
        <v>45.46405851230581</v>
      </c>
      <c r="F38" s="6"/>
      <c r="G38" s="5">
        <f t="shared" si="3"/>
        <v>31.503968986816897</v>
      </c>
      <c r="H38" s="5">
        <f>+($G$6-SUM($G$8:G38))*H$6/12</f>
        <v>16.257098129497084</v>
      </c>
      <c r="I38" s="5">
        <f t="shared" si="4"/>
        <v>47.76106711631398</v>
      </c>
    </row>
    <row r="39" spans="1:9" ht="12.75">
      <c r="A39" s="5" t="s">
        <v>11</v>
      </c>
      <c r="B39" s="6"/>
      <c r="C39" s="5">
        <f t="shared" si="1"/>
        <v>31.10957986814562</v>
      </c>
      <c r="D39" s="5">
        <f>+($C$6-SUM($C$8:C39))*D$6/12</f>
        <v>14.2274478596986</v>
      </c>
      <c r="E39" s="5">
        <f t="shared" si="2"/>
        <v>45.337027727844216</v>
      </c>
      <c r="F39" s="6"/>
      <c r="G39" s="5">
        <f t="shared" si="3"/>
        <v>31.503968986816897</v>
      </c>
      <c r="H39" s="5">
        <f>+($G$6-SUM($G$8:G39))*H$6/12</f>
        <v>16.113230004457282</v>
      </c>
      <c r="I39" s="5">
        <f t="shared" si="4"/>
        <v>47.61719899127418</v>
      </c>
    </row>
    <row r="40" spans="1:9" ht="12.75">
      <c r="A40" s="5" t="s">
        <v>11</v>
      </c>
      <c r="B40" s="6"/>
      <c r="C40" s="5">
        <f t="shared" si="1"/>
        <v>31.10957986814562</v>
      </c>
      <c r="D40" s="5">
        <f>+($C$6-SUM($C$8:C40))*D$6/12</f>
        <v>14.100417075237004</v>
      </c>
      <c r="E40" s="5">
        <f t="shared" si="2"/>
        <v>45.20999694338262</v>
      </c>
      <c r="F40" s="6"/>
      <c r="G40" s="5">
        <f t="shared" si="3"/>
        <v>31.503968986816897</v>
      </c>
      <c r="H40" s="5">
        <f>+($G$6-SUM($G$8:G40))*H$6/12</f>
        <v>15.969361879417486</v>
      </c>
      <c r="I40" s="5">
        <f t="shared" si="4"/>
        <v>47.473330866234384</v>
      </c>
    </row>
    <row r="41" spans="1:9" ht="12.75">
      <c r="A41" s="5" t="s">
        <v>11</v>
      </c>
      <c r="B41" s="6"/>
      <c r="C41" s="5">
        <f t="shared" si="1"/>
        <v>31.10957986814562</v>
      </c>
      <c r="D41" s="5">
        <f>+($C$6-SUM($C$8:C41))*D$6/12</f>
        <v>13.973386290775409</v>
      </c>
      <c r="E41" s="5">
        <f t="shared" si="2"/>
        <v>45.082966158921025</v>
      </c>
      <c r="F41" s="6"/>
      <c r="G41" s="5">
        <f t="shared" si="3"/>
        <v>31.503968986816897</v>
      </c>
      <c r="H41" s="5">
        <f>+($G$6-SUM($G$8:G41))*H$6/12</f>
        <v>15.82549375437769</v>
      </c>
      <c r="I41" s="5">
        <f t="shared" si="4"/>
        <v>47.32946274119459</v>
      </c>
    </row>
    <row r="42" spans="1:9" ht="12.75">
      <c r="A42" s="5" t="s">
        <v>11</v>
      </c>
      <c r="B42" s="6"/>
      <c r="C42" s="5">
        <f t="shared" si="1"/>
        <v>31.10957986814562</v>
      </c>
      <c r="D42" s="5">
        <f>+($C$6-SUM($C$8:C42))*D$6/12</f>
        <v>13.846355506313815</v>
      </c>
      <c r="E42" s="5">
        <f t="shared" si="2"/>
        <v>44.955935374459436</v>
      </c>
      <c r="F42" s="6"/>
      <c r="G42" s="5">
        <f t="shared" si="3"/>
        <v>31.503968986816897</v>
      </c>
      <c r="H42" s="5">
        <f>+($G$6-SUM($G$8:G42))*H$6/12</f>
        <v>15.681625629337892</v>
      </c>
      <c r="I42" s="5">
        <f t="shared" si="4"/>
        <v>47.18559461615479</v>
      </c>
    </row>
    <row r="43" spans="1:9" ht="12.75">
      <c r="A43" s="5" t="s">
        <v>11</v>
      </c>
      <c r="B43" s="6"/>
      <c r="C43" s="5">
        <f t="shared" si="1"/>
        <v>31.10957986814562</v>
      </c>
      <c r="D43" s="5">
        <f>+($C$6-SUM($C$8:C43))*D$6/12</f>
        <v>13.719324721852223</v>
      </c>
      <c r="E43" s="5">
        <f t="shared" si="2"/>
        <v>44.82890458999784</v>
      </c>
      <c r="F43" s="6"/>
      <c r="G43" s="5">
        <f t="shared" si="3"/>
        <v>31.503968986816897</v>
      </c>
      <c r="H43" s="5">
        <f>+($G$6-SUM($G$8:G43))*H$6/12</f>
        <v>15.537757504298094</v>
      </c>
      <c r="I43" s="5">
        <f t="shared" si="4"/>
        <v>47.04172649111499</v>
      </c>
    </row>
    <row r="44" spans="1:9" ht="12.75">
      <c r="A44" s="5" t="s">
        <v>12</v>
      </c>
      <c r="B44" s="6"/>
      <c r="C44" s="5">
        <f t="shared" si="1"/>
        <v>31.10957986814562</v>
      </c>
      <c r="D44" s="5">
        <f>+($C$6-SUM($C$8:C44))*D$6/12</f>
        <v>13.592293937390627</v>
      </c>
      <c r="E44" s="5">
        <f t="shared" si="2"/>
        <v>44.701873805536245</v>
      </c>
      <c r="F44" s="6"/>
      <c r="G44" s="5">
        <f t="shared" si="3"/>
        <v>31.503968986816897</v>
      </c>
      <c r="H44" s="5">
        <f>+($G$6-SUM($G$8:G44))*H$6/12</f>
        <v>15.393889379258297</v>
      </c>
      <c r="I44" s="5">
        <f t="shared" si="4"/>
        <v>46.8978583660752</v>
      </c>
    </row>
    <row r="45" spans="1:9" ht="12.75">
      <c r="A45" s="5" t="s">
        <v>12</v>
      </c>
      <c r="B45" s="6"/>
      <c r="C45" s="5">
        <f t="shared" si="1"/>
        <v>31.10957986814562</v>
      </c>
      <c r="D45" s="5">
        <f>+($C$6-SUM($C$8:C45))*D$6/12</f>
        <v>13.465263152929031</v>
      </c>
      <c r="E45" s="5">
        <f t="shared" si="2"/>
        <v>44.57484302107465</v>
      </c>
      <c r="F45" s="6"/>
      <c r="G45" s="5">
        <f t="shared" si="3"/>
        <v>31.503968986816897</v>
      </c>
      <c r="H45" s="5">
        <f>+($G$6-SUM($G$8:G45))*H$6/12</f>
        <v>15.2500212542185</v>
      </c>
      <c r="I45" s="5">
        <f t="shared" si="4"/>
        <v>46.753990241035396</v>
      </c>
    </row>
    <row r="46" spans="1:9" ht="12.75">
      <c r="A46" s="5" t="s">
        <v>12</v>
      </c>
      <c r="B46" s="6"/>
      <c r="C46" s="5">
        <f t="shared" si="1"/>
        <v>31.10957986814562</v>
      </c>
      <c r="D46" s="5">
        <f>+($C$6-SUM($C$8:C46))*D$6/12</f>
        <v>13.338232368467438</v>
      </c>
      <c r="E46" s="5">
        <f t="shared" si="2"/>
        <v>44.44781223661306</v>
      </c>
      <c r="F46" s="6"/>
      <c r="G46" s="5">
        <f t="shared" si="3"/>
        <v>31.503968986816897</v>
      </c>
      <c r="H46" s="5">
        <f>+($G$6-SUM($G$8:G46))*H$6/12</f>
        <v>15.106153129178702</v>
      </c>
      <c r="I46" s="5">
        <f t="shared" si="4"/>
        <v>46.6101221159956</v>
      </c>
    </row>
    <row r="47" spans="1:9" ht="12.75">
      <c r="A47" s="5" t="s">
        <v>12</v>
      </c>
      <c r="B47" s="6"/>
      <c r="C47" s="5">
        <f t="shared" si="1"/>
        <v>31.10957986814562</v>
      </c>
      <c r="D47" s="5">
        <f>+($C$6-SUM($C$8:C47))*D$6/12</f>
        <v>13.211201584005844</v>
      </c>
      <c r="E47" s="5">
        <f t="shared" si="2"/>
        <v>44.320781452151465</v>
      </c>
      <c r="F47" s="6"/>
      <c r="G47" s="5">
        <f t="shared" si="3"/>
        <v>31.503968986816897</v>
      </c>
      <c r="H47" s="5">
        <f>+($G$6-SUM($G$8:G47))*H$6/12</f>
        <v>14.962285004138904</v>
      </c>
      <c r="I47" s="5">
        <f t="shared" si="4"/>
        <v>46.4662539909558</v>
      </c>
    </row>
    <row r="48" spans="1:9" ht="12.75">
      <c r="A48" s="5" t="s">
        <v>12</v>
      </c>
      <c r="B48" s="6"/>
      <c r="C48" s="5">
        <f t="shared" si="1"/>
        <v>31.10957986814562</v>
      </c>
      <c r="D48" s="5">
        <f>+($C$6-SUM($C$8:C48))*D$6/12</f>
        <v>13.084170799544248</v>
      </c>
      <c r="E48" s="5">
        <f t="shared" si="2"/>
        <v>44.19375066768987</v>
      </c>
      <c r="F48" s="6"/>
      <c r="G48" s="5">
        <f t="shared" si="3"/>
        <v>31.503968986816897</v>
      </c>
      <c r="H48" s="5">
        <f>+($G$6-SUM($G$8:G48))*H$6/12</f>
        <v>14.818416879099106</v>
      </c>
      <c r="I48" s="5">
        <f t="shared" si="4"/>
        <v>46.322385865916004</v>
      </c>
    </row>
    <row r="49" spans="1:9" ht="12.75">
      <c r="A49" s="5" t="s">
        <v>12</v>
      </c>
      <c r="B49" s="6"/>
      <c r="C49" s="5">
        <f t="shared" si="1"/>
        <v>31.10957986814562</v>
      </c>
      <c r="D49" s="5">
        <f>+($C$6-SUM($C$8:C49))*D$6/12</f>
        <v>12.957140015082652</v>
      </c>
      <c r="E49" s="5">
        <f t="shared" si="2"/>
        <v>44.066719883228274</v>
      </c>
      <c r="F49" s="6"/>
      <c r="G49" s="5">
        <f t="shared" si="3"/>
        <v>31.503968986816897</v>
      </c>
      <c r="H49" s="5">
        <f>+($G$6-SUM($G$8:G49))*H$6/12</f>
        <v>14.67454875405931</v>
      </c>
      <c r="I49" s="5">
        <f t="shared" si="4"/>
        <v>46.17851774087621</v>
      </c>
    </row>
    <row r="50" spans="1:9" ht="12.75">
      <c r="A50" s="5" t="s">
        <v>12</v>
      </c>
      <c r="B50" s="6"/>
      <c r="C50" s="5">
        <f t="shared" si="1"/>
        <v>31.10957986814562</v>
      </c>
      <c r="D50" s="5">
        <f>+($C$6-SUM($C$8:C50))*D$6/12</f>
        <v>12.83010923062106</v>
      </c>
      <c r="E50" s="5">
        <f t="shared" si="2"/>
        <v>43.93968909876668</v>
      </c>
      <c r="F50" s="6"/>
      <c r="G50" s="5">
        <f t="shared" si="3"/>
        <v>31.503968986816897</v>
      </c>
      <c r="H50" s="5">
        <f>+($G$6-SUM($G$8:G50))*H$6/12</f>
        <v>14.530680629019512</v>
      </c>
      <c r="I50" s="5">
        <f t="shared" si="4"/>
        <v>46.03464961583641</v>
      </c>
    </row>
    <row r="51" spans="1:9" ht="12.75">
      <c r="A51" s="5" t="s">
        <v>12</v>
      </c>
      <c r="B51" s="6"/>
      <c r="C51" s="5">
        <f t="shared" si="1"/>
        <v>31.10957986814562</v>
      </c>
      <c r="D51" s="5">
        <f>+($C$6-SUM($C$8:C51))*D$6/12</f>
        <v>12.703078446159466</v>
      </c>
      <c r="E51" s="5">
        <f t="shared" si="2"/>
        <v>43.81265831430508</v>
      </c>
      <c r="F51" s="6"/>
      <c r="G51" s="5">
        <f t="shared" si="3"/>
        <v>31.503968986816897</v>
      </c>
      <c r="H51" s="5">
        <f>+($G$6-SUM($G$8:G51))*H$6/12</f>
        <v>14.386812503979714</v>
      </c>
      <c r="I51" s="5">
        <f t="shared" si="4"/>
        <v>45.89078149079661</v>
      </c>
    </row>
    <row r="52" spans="1:9" ht="12.75">
      <c r="A52" s="5" t="s">
        <v>12</v>
      </c>
      <c r="B52" s="6"/>
      <c r="C52" s="5">
        <f t="shared" si="1"/>
        <v>31.10957986814562</v>
      </c>
      <c r="D52" s="5">
        <f>+($C$6-SUM($C$8:C52))*D$6/12</f>
        <v>12.57604766169787</v>
      </c>
      <c r="E52" s="5">
        <f t="shared" si="2"/>
        <v>43.68562752984349</v>
      </c>
      <c r="F52" s="6"/>
      <c r="G52" s="5">
        <f t="shared" si="3"/>
        <v>31.503968986816897</v>
      </c>
      <c r="H52" s="5">
        <f>+($G$6-SUM($G$8:G52))*H$6/12</f>
        <v>14.242944378939917</v>
      </c>
      <c r="I52" s="5">
        <f t="shared" si="4"/>
        <v>45.74691336575681</v>
      </c>
    </row>
    <row r="53" spans="1:9" ht="12.75">
      <c r="A53" s="5" t="s">
        <v>12</v>
      </c>
      <c r="B53" s="6"/>
      <c r="C53" s="5">
        <f t="shared" si="1"/>
        <v>31.10957986814562</v>
      </c>
      <c r="D53" s="5">
        <f>+($C$6-SUM($C$8:C53))*D$6/12</f>
        <v>12.449016877236275</v>
      </c>
      <c r="E53" s="5">
        <f t="shared" si="2"/>
        <v>43.55859674538189</v>
      </c>
      <c r="F53" s="6"/>
      <c r="G53" s="5">
        <f t="shared" si="3"/>
        <v>31.503968986816897</v>
      </c>
      <c r="H53" s="5">
        <f>+($G$6-SUM($G$8:G53))*H$6/12</f>
        <v>14.09907625390012</v>
      </c>
      <c r="I53" s="5">
        <f t="shared" si="4"/>
        <v>45.603045240717016</v>
      </c>
    </row>
    <row r="54" spans="1:9" ht="12.75">
      <c r="A54" s="5" t="s">
        <v>12</v>
      </c>
      <c r="B54" s="6"/>
      <c r="C54" s="5">
        <f t="shared" si="1"/>
        <v>31.10957986814562</v>
      </c>
      <c r="D54" s="5">
        <f>+($C$6-SUM($C$8:C54))*D$6/12</f>
        <v>12.321986092774681</v>
      </c>
      <c r="E54" s="5">
        <f t="shared" si="2"/>
        <v>43.4315659609203</v>
      </c>
      <c r="F54" s="6"/>
      <c r="G54" s="5">
        <f t="shared" si="3"/>
        <v>31.503968986816897</v>
      </c>
      <c r="H54" s="5">
        <f>+($G$6-SUM($G$8:G54))*H$6/12</f>
        <v>13.955208128860322</v>
      </c>
      <c r="I54" s="5">
        <f t="shared" si="4"/>
        <v>45.45917711567722</v>
      </c>
    </row>
    <row r="55" spans="1:9" ht="12.75">
      <c r="A55" s="5" t="s">
        <v>12</v>
      </c>
      <c r="B55" s="6"/>
      <c r="C55" s="5">
        <f t="shared" si="1"/>
        <v>31.10957986814562</v>
      </c>
      <c r="D55" s="5">
        <f>+($C$6-SUM($C$8:C55))*D$6/12</f>
        <v>12.194955308313089</v>
      </c>
      <c r="E55" s="5">
        <f t="shared" si="2"/>
        <v>43.30453517645871</v>
      </c>
      <c r="F55" s="6"/>
      <c r="G55" s="5">
        <f t="shared" si="3"/>
        <v>31.503968986816897</v>
      </c>
      <c r="H55" s="5">
        <f>+($G$6-SUM($G$8:G55))*H$6/12</f>
        <v>13.811340003820524</v>
      </c>
      <c r="I55" s="5">
        <f t="shared" si="4"/>
        <v>45.31530899063742</v>
      </c>
    </row>
    <row r="56" spans="1:9" ht="12.75">
      <c r="A56" s="5" t="s">
        <v>13</v>
      </c>
      <c r="B56" s="6"/>
      <c r="C56" s="5">
        <f t="shared" si="1"/>
        <v>31.10957986814562</v>
      </c>
      <c r="D56" s="5">
        <f>+($C$6-SUM($C$8:C56))*D$6/12</f>
        <v>12.067924523851493</v>
      </c>
      <c r="E56" s="5">
        <f t="shared" si="2"/>
        <v>43.17750439199711</v>
      </c>
      <c r="F56" s="6"/>
      <c r="G56" s="5">
        <f t="shared" si="3"/>
        <v>31.503968986816897</v>
      </c>
      <c r="H56" s="5">
        <f>+($G$6-SUM($G$8:G56))*H$6/12</f>
        <v>13.667471878780725</v>
      </c>
      <c r="I56" s="5">
        <f t="shared" si="4"/>
        <v>45.171440865597624</v>
      </c>
    </row>
    <row r="57" spans="1:9" ht="12.75">
      <c r="A57" s="5" t="s">
        <v>13</v>
      </c>
      <c r="B57" s="6"/>
      <c r="C57" s="5">
        <f t="shared" si="1"/>
        <v>31.10957986814562</v>
      </c>
      <c r="D57" s="5">
        <f>+($C$6-SUM($C$8:C57))*D$6/12</f>
        <v>11.940893739389898</v>
      </c>
      <c r="E57" s="5">
        <f t="shared" si="2"/>
        <v>43.050473607535515</v>
      </c>
      <c r="F57" s="6"/>
      <c r="G57" s="5">
        <f t="shared" si="3"/>
        <v>31.503968986816897</v>
      </c>
      <c r="H57" s="5">
        <f>+($G$6-SUM($G$8:G57))*H$6/12</f>
        <v>13.52360375374093</v>
      </c>
      <c r="I57" s="5">
        <f t="shared" si="4"/>
        <v>45.02757274055783</v>
      </c>
    </row>
    <row r="58" spans="1:9" ht="12.75">
      <c r="A58" s="5" t="s">
        <v>13</v>
      </c>
      <c r="B58" s="6"/>
      <c r="C58" s="5">
        <f t="shared" si="1"/>
        <v>31.10957986814562</v>
      </c>
      <c r="D58" s="5">
        <f>+($C$6-SUM($C$8:C58))*D$6/12</f>
        <v>11.813862954928304</v>
      </c>
      <c r="E58" s="5">
        <f t="shared" si="2"/>
        <v>42.92344282307393</v>
      </c>
      <c r="F58" s="6"/>
      <c r="G58" s="5">
        <f t="shared" si="3"/>
        <v>31.503968986816897</v>
      </c>
      <c r="H58" s="5">
        <f>+($G$6-SUM($G$8:G58))*H$6/12</f>
        <v>13.379735628701132</v>
      </c>
      <c r="I58" s="5">
        <f t="shared" si="4"/>
        <v>44.88370461551803</v>
      </c>
    </row>
    <row r="59" spans="1:9" ht="12.75">
      <c r="A59" s="5" t="s">
        <v>13</v>
      </c>
      <c r="B59" s="6"/>
      <c r="C59" s="5">
        <f t="shared" si="1"/>
        <v>31.10957986814562</v>
      </c>
      <c r="D59" s="5">
        <f>+($C$6-SUM($C$8:C59))*D$6/12</f>
        <v>11.686832170466708</v>
      </c>
      <c r="E59" s="5">
        <f t="shared" si="2"/>
        <v>42.79641203861233</v>
      </c>
      <c r="F59" s="6"/>
      <c r="G59" s="5">
        <f t="shared" si="3"/>
        <v>31.503968986816897</v>
      </c>
      <c r="H59" s="5">
        <f>+($G$6-SUM($G$8:G59))*H$6/12</f>
        <v>13.235867503661334</v>
      </c>
      <c r="I59" s="5">
        <f t="shared" si="4"/>
        <v>44.73983649047823</v>
      </c>
    </row>
    <row r="60" spans="1:9" ht="12.75">
      <c r="A60" s="5" t="s">
        <v>13</v>
      </c>
      <c r="B60" s="6"/>
      <c r="C60" s="5">
        <f t="shared" si="1"/>
        <v>31.10957986814562</v>
      </c>
      <c r="D60" s="5">
        <f>+($C$6-SUM($C$8:C60))*D$6/12</f>
        <v>11.559801386005114</v>
      </c>
      <c r="E60" s="5">
        <f t="shared" si="2"/>
        <v>42.669381254150736</v>
      </c>
      <c r="F60" s="6"/>
      <c r="G60" s="5">
        <f t="shared" si="3"/>
        <v>31.503968986816897</v>
      </c>
      <c r="H60" s="5">
        <f>+($G$6-SUM($G$8:G60))*H$6/12</f>
        <v>13.091999378621537</v>
      </c>
      <c r="I60" s="5">
        <f t="shared" si="4"/>
        <v>44.59596836543844</v>
      </c>
    </row>
    <row r="61" spans="1:9" ht="12.75">
      <c r="A61" s="5" t="s">
        <v>13</v>
      </c>
      <c r="B61" s="6"/>
      <c r="C61" s="5">
        <f t="shared" si="1"/>
        <v>31.10957986814562</v>
      </c>
      <c r="D61" s="5">
        <f>+($C$6-SUM($C$8:C61))*D$6/12</f>
        <v>11.432770601543519</v>
      </c>
      <c r="E61" s="5">
        <f t="shared" si="2"/>
        <v>42.54235046968914</v>
      </c>
      <c r="F61" s="6"/>
      <c r="G61" s="5">
        <f t="shared" si="3"/>
        <v>31.503968986816897</v>
      </c>
      <c r="H61" s="5">
        <f>+($G$6-SUM($G$8:G61))*H$6/12</f>
        <v>12.94813125358174</v>
      </c>
      <c r="I61" s="5">
        <f t="shared" si="4"/>
        <v>44.452100240398636</v>
      </c>
    </row>
    <row r="62" spans="1:9" ht="12.75">
      <c r="A62" s="5" t="s">
        <v>13</v>
      </c>
      <c r="B62" s="6"/>
      <c r="C62" s="5">
        <f t="shared" si="1"/>
        <v>31.10957986814562</v>
      </c>
      <c r="D62" s="5">
        <f>+($C$6-SUM($C$8:C62))*D$6/12</f>
        <v>11.305739817081923</v>
      </c>
      <c r="E62" s="5">
        <f t="shared" si="2"/>
        <v>42.415319685227544</v>
      </c>
      <c r="F62" s="6"/>
      <c r="G62" s="5">
        <f t="shared" si="3"/>
        <v>31.503968986816897</v>
      </c>
      <c r="H62" s="5">
        <f>+($G$6-SUM($G$8:G62))*H$6/12</f>
        <v>12.804263128541942</v>
      </c>
      <c r="I62" s="5">
        <f t="shared" si="4"/>
        <v>44.30823211535884</v>
      </c>
    </row>
    <row r="63" spans="1:9" ht="12.75">
      <c r="A63" s="5" t="s">
        <v>13</v>
      </c>
      <c r="B63" s="6"/>
      <c r="C63" s="5">
        <f t="shared" si="1"/>
        <v>31.10957986814562</v>
      </c>
      <c r="D63" s="5">
        <f>+($C$6-SUM($C$8:C63))*D$6/12</f>
        <v>11.17870903262033</v>
      </c>
      <c r="E63" s="5">
        <f t="shared" si="2"/>
        <v>42.28828890076595</v>
      </c>
      <c r="F63" s="6"/>
      <c r="G63" s="5">
        <f t="shared" si="3"/>
        <v>31.503968986816897</v>
      </c>
      <c r="H63" s="5">
        <f>+($G$6-SUM($G$8:G63))*H$6/12</f>
        <v>12.660395003502144</v>
      </c>
      <c r="I63" s="5">
        <f t="shared" si="4"/>
        <v>44.16436399031904</v>
      </c>
    </row>
    <row r="64" spans="1:9" ht="12.75">
      <c r="A64" s="5" t="s">
        <v>13</v>
      </c>
      <c r="B64" s="6"/>
      <c r="C64" s="5">
        <f t="shared" si="1"/>
        <v>31.10957986814562</v>
      </c>
      <c r="D64" s="5">
        <f>+($C$6-SUM($C$8:C64))*D$6/12</f>
        <v>11.051678248158735</v>
      </c>
      <c r="E64" s="5">
        <f t="shared" si="2"/>
        <v>42.16125811630435</v>
      </c>
      <c r="F64" s="6"/>
      <c r="G64" s="5">
        <f t="shared" si="3"/>
        <v>31.503968986816897</v>
      </c>
      <c r="H64" s="5">
        <f>+($G$6-SUM($G$8:G64))*H$6/12</f>
        <v>12.516526878462345</v>
      </c>
      <c r="I64" s="5">
        <f t="shared" si="4"/>
        <v>44.020495865279244</v>
      </c>
    </row>
    <row r="65" spans="1:9" ht="12.75">
      <c r="A65" s="5" t="s">
        <v>13</v>
      </c>
      <c r="B65" s="6"/>
      <c r="C65" s="5">
        <f t="shared" si="1"/>
        <v>31.10957986814562</v>
      </c>
      <c r="D65" s="5">
        <f>+($C$6-SUM($C$8:C65))*D$6/12</f>
        <v>10.924647463697141</v>
      </c>
      <c r="E65" s="5">
        <f t="shared" si="2"/>
        <v>42.03422733184276</v>
      </c>
      <c r="F65" s="6"/>
      <c r="G65" s="5">
        <f t="shared" si="3"/>
        <v>31.503968986816897</v>
      </c>
      <c r="H65" s="5">
        <f>+($G$6-SUM($G$8:G65))*H$6/12</f>
        <v>12.37265875342255</v>
      </c>
      <c r="I65" s="5">
        <f t="shared" si="4"/>
        <v>43.87662774023945</v>
      </c>
    </row>
    <row r="66" spans="1:9" ht="12.75">
      <c r="A66" s="5" t="s">
        <v>13</v>
      </c>
      <c r="B66" s="6"/>
      <c r="C66" s="5">
        <f t="shared" si="1"/>
        <v>31.10957986814562</v>
      </c>
      <c r="D66" s="5">
        <f>+($C$6-SUM($C$8:C66))*D$6/12</f>
        <v>10.797616679235546</v>
      </c>
      <c r="E66" s="5">
        <f t="shared" si="2"/>
        <v>41.90719654738116</v>
      </c>
      <c r="F66" s="6"/>
      <c r="G66" s="5">
        <f t="shared" si="3"/>
        <v>31.503968986816897</v>
      </c>
      <c r="H66" s="5">
        <f>+($G$6-SUM($G$8:G66))*H$6/12</f>
        <v>12.228790628382752</v>
      </c>
      <c r="I66" s="5">
        <f t="shared" si="4"/>
        <v>43.73275961519965</v>
      </c>
    </row>
    <row r="67" spans="1:9" ht="12.75">
      <c r="A67" s="5" t="s">
        <v>13</v>
      </c>
      <c r="B67" s="6"/>
      <c r="C67" s="5">
        <f t="shared" si="1"/>
        <v>31.10957986814562</v>
      </c>
      <c r="D67" s="5">
        <f>+($C$6-SUM($C$8:C67))*D$6/12</f>
        <v>10.670585894773952</v>
      </c>
      <c r="E67" s="5">
        <f t="shared" si="2"/>
        <v>41.78016576291957</v>
      </c>
      <c r="F67" s="6"/>
      <c r="G67" s="5">
        <f t="shared" si="3"/>
        <v>31.503968986816897</v>
      </c>
      <c r="H67" s="5">
        <f>+($G$6-SUM($G$8:G67))*H$6/12</f>
        <v>12.084922503342954</v>
      </c>
      <c r="I67" s="5">
        <f t="shared" si="4"/>
        <v>43.58889149015985</v>
      </c>
    </row>
    <row r="68" spans="1:9" ht="12.75">
      <c r="A68" s="5" t="s">
        <v>14</v>
      </c>
      <c r="B68" s="6"/>
      <c r="C68" s="5">
        <f t="shared" si="1"/>
        <v>31.10957986814562</v>
      </c>
      <c r="D68" s="5">
        <f>+($C$6-SUM($C$8:C68))*D$6/12</f>
        <v>10.543555110312358</v>
      </c>
      <c r="E68" s="5">
        <f t="shared" si="2"/>
        <v>41.65313497845798</v>
      </c>
      <c r="F68" s="6"/>
      <c r="G68" s="5">
        <f t="shared" si="3"/>
        <v>31.503968986816897</v>
      </c>
      <c r="H68" s="5">
        <f>+($G$6-SUM($G$8:G68))*H$6/12</f>
        <v>11.941054378303157</v>
      </c>
      <c r="I68" s="5">
        <f t="shared" si="4"/>
        <v>43.44502336512005</v>
      </c>
    </row>
    <row r="69" spans="1:9" ht="12.75">
      <c r="A69" s="5" t="s">
        <v>14</v>
      </c>
      <c r="B69" s="6"/>
      <c r="C69" s="5">
        <f t="shared" si="1"/>
        <v>31.10957986814562</v>
      </c>
      <c r="D69" s="5">
        <f>+($C$6-SUM($C$8:C69))*D$6/12</f>
        <v>10.416524325850762</v>
      </c>
      <c r="E69" s="5">
        <f t="shared" si="2"/>
        <v>41.52610419399638</v>
      </c>
      <c r="F69" s="6"/>
      <c r="G69" s="5">
        <f t="shared" si="3"/>
        <v>31.503968986816897</v>
      </c>
      <c r="H69" s="5">
        <f>+($G$6-SUM($G$8:G69))*H$6/12</f>
        <v>11.79718625326336</v>
      </c>
      <c r="I69" s="5">
        <f t="shared" si="4"/>
        <v>43.301155240080256</v>
      </c>
    </row>
    <row r="70" spans="1:9" ht="12.75">
      <c r="A70" s="5" t="s">
        <v>14</v>
      </c>
      <c r="B70" s="6"/>
      <c r="C70" s="5">
        <f t="shared" si="1"/>
        <v>31.10957986814562</v>
      </c>
      <c r="D70" s="5">
        <f>+($C$6-SUM($C$8:C70))*D$6/12</f>
        <v>10.289493541389168</v>
      </c>
      <c r="E70" s="5">
        <f t="shared" si="2"/>
        <v>41.399073409534786</v>
      </c>
      <c r="F70" s="6"/>
      <c r="G70" s="5">
        <f t="shared" si="3"/>
        <v>31.503968986816897</v>
      </c>
      <c r="H70" s="5">
        <f>+($G$6-SUM($G$8:G70))*H$6/12</f>
        <v>11.653318128223562</v>
      </c>
      <c r="I70" s="5">
        <f t="shared" si="4"/>
        <v>43.15728711504046</v>
      </c>
    </row>
    <row r="71" spans="1:9" ht="12.75">
      <c r="A71" s="5" t="s">
        <v>14</v>
      </c>
      <c r="B71" s="6"/>
      <c r="C71" s="5">
        <f t="shared" si="1"/>
        <v>31.10957986814562</v>
      </c>
      <c r="D71" s="5">
        <f>+($C$6-SUM($C$8:C71))*D$6/12</f>
        <v>10.162462756927575</v>
      </c>
      <c r="E71" s="5">
        <f t="shared" si="2"/>
        <v>41.2720426250732</v>
      </c>
      <c r="F71" s="6"/>
      <c r="G71" s="5">
        <f t="shared" si="3"/>
        <v>31.503968986816897</v>
      </c>
      <c r="H71" s="5">
        <f>+($G$6-SUM($G$8:G71))*H$6/12</f>
        <v>11.509450003183764</v>
      </c>
      <c r="I71" s="5">
        <f t="shared" si="4"/>
        <v>43.01341899000066</v>
      </c>
    </row>
    <row r="72" spans="1:9" ht="12.75">
      <c r="A72" s="5" t="s">
        <v>14</v>
      </c>
      <c r="B72" s="6"/>
      <c r="C72" s="5">
        <f t="shared" si="1"/>
        <v>31.10957986814562</v>
      </c>
      <c r="D72" s="5">
        <f>+($C$6-SUM($C$8:C72))*D$6/12</f>
        <v>10.035431972465979</v>
      </c>
      <c r="E72" s="5">
        <f t="shared" si="2"/>
        <v>41.1450118406116</v>
      </c>
      <c r="F72" s="6"/>
      <c r="G72" s="5">
        <f t="shared" si="3"/>
        <v>31.503968986816897</v>
      </c>
      <c r="H72" s="5">
        <f>+($G$6-SUM($G$8:G72))*H$6/12</f>
        <v>11.365581878143965</v>
      </c>
      <c r="I72" s="5">
        <f t="shared" si="4"/>
        <v>42.869550864960864</v>
      </c>
    </row>
    <row r="73" spans="1:9" ht="12.75">
      <c r="A73" s="5" t="s">
        <v>14</v>
      </c>
      <c r="B73" s="6"/>
      <c r="C73" s="5">
        <f aca="true" t="shared" si="5" ref="C73:C136">+$C$6/144</f>
        <v>31.10957986814562</v>
      </c>
      <c r="D73" s="5">
        <f>+($C$6-SUM($C$8:C73))*D$6/12</f>
        <v>9.908401188004385</v>
      </c>
      <c r="E73" s="5">
        <f aca="true" t="shared" si="6" ref="E73:E136">C73+D73</f>
        <v>41.017981056150006</v>
      </c>
      <c r="F73" s="6"/>
      <c r="G73" s="5">
        <f aca="true" t="shared" si="7" ref="G73:G136">+$G$6/144</f>
        <v>31.503968986816897</v>
      </c>
      <c r="H73" s="5">
        <f>+($G$6-SUM($G$8:G73))*H$6/12</f>
        <v>11.22171375310417</v>
      </c>
      <c r="I73" s="5">
        <f aca="true" t="shared" si="8" ref="I73:I136">+G73+H73</f>
        <v>42.72568273992107</v>
      </c>
    </row>
    <row r="74" spans="1:9" ht="12.75">
      <c r="A74" s="5" t="s">
        <v>14</v>
      </c>
      <c r="B74" s="6"/>
      <c r="C74" s="5">
        <f t="shared" si="5"/>
        <v>31.10957986814562</v>
      </c>
      <c r="D74" s="5">
        <f>+($C$6-SUM($C$8:C74))*D$6/12</f>
        <v>9.78137040354279</v>
      </c>
      <c r="E74" s="5">
        <f t="shared" si="6"/>
        <v>40.89095027168841</v>
      </c>
      <c r="F74" s="6"/>
      <c r="G74" s="5">
        <f t="shared" si="7"/>
        <v>31.503968986816897</v>
      </c>
      <c r="H74" s="5">
        <f>+($G$6-SUM($G$8:G74))*H$6/12</f>
        <v>11.077845628064374</v>
      </c>
      <c r="I74" s="5">
        <f t="shared" si="8"/>
        <v>42.58181461488127</v>
      </c>
    </row>
    <row r="75" spans="1:9" ht="12.75">
      <c r="A75" s="5" t="s">
        <v>14</v>
      </c>
      <c r="B75" s="6"/>
      <c r="C75" s="5">
        <f t="shared" si="5"/>
        <v>31.10957986814562</v>
      </c>
      <c r="D75" s="5">
        <f>+($C$6-SUM($C$8:C75))*D$6/12</f>
        <v>9.654339619081194</v>
      </c>
      <c r="E75" s="5">
        <f t="shared" si="6"/>
        <v>40.763919487226815</v>
      </c>
      <c r="F75" s="6"/>
      <c r="G75" s="5">
        <f t="shared" si="7"/>
        <v>31.503968986816897</v>
      </c>
      <c r="H75" s="5">
        <f>+($G$6-SUM($G$8:G75))*H$6/12</f>
        <v>10.933977503024577</v>
      </c>
      <c r="I75" s="5">
        <f t="shared" si="8"/>
        <v>42.43794648984147</v>
      </c>
    </row>
    <row r="76" spans="1:9" ht="12.75">
      <c r="A76" s="5" t="s">
        <v>14</v>
      </c>
      <c r="B76" s="6"/>
      <c r="C76" s="5">
        <f t="shared" si="5"/>
        <v>31.10957986814562</v>
      </c>
      <c r="D76" s="5">
        <f>+($C$6-SUM($C$8:C76))*D$6/12</f>
        <v>9.527308834619598</v>
      </c>
      <c r="E76" s="5">
        <f t="shared" si="6"/>
        <v>40.63688870276522</v>
      </c>
      <c r="F76" s="6"/>
      <c r="G76" s="5">
        <f t="shared" si="7"/>
        <v>31.503968986816897</v>
      </c>
      <c r="H76" s="5">
        <f>+($G$6-SUM($G$8:G76))*H$6/12</f>
        <v>10.790109377984782</v>
      </c>
      <c r="I76" s="5">
        <f t="shared" si="8"/>
        <v>42.29407836480168</v>
      </c>
    </row>
    <row r="77" spans="1:9" ht="12.75">
      <c r="A77" s="5" t="s">
        <v>14</v>
      </c>
      <c r="B77" s="6"/>
      <c r="C77" s="5">
        <f t="shared" si="5"/>
        <v>31.10957986814562</v>
      </c>
      <c r="D77" s="5">
        <f>+($C$6-SUM($C$8:C77))*D$6/12</f>
        <v>9.400278050158002</v>
      </c>
      <c r="E77" s="5">
        <f t="shared" si="6"/>
        <v>40.509857918303624</v>
      </c>
      <c r="F77" s="6"/>
      <c r="G77" s="5">
        <f t="shared" si="7"/>
        <v>31.503968986816897</v>
      </c>
      <c r="H77" s="5">
        <f>+($G$6-SUM($G$8:G77))*H$6/12</f>
        <v>10.646241252944984</v>
      </c>
      <c r="I77" s="5">
        <f t="shared" si="8"/>
        <v>42.15021023976188</v>
      </c>
    </row>
    <row r="78" spans="1:9" ht="12.75">
      <c r="A78" s="5" t="s">
        <v>14</v>
      </c>
      <c r="B78" s="6"/>
      <c r="C78" s="5">
        <f t="shared" si="5"/>
        <v>31.10957986814562</v>
      </c>
      <c r="D78" s="5">
        <f>+($C$6-SUM($C$8:C78))*D$6/12</f>
        <v>9.273247265696407</v>
      </c>
      <c r="E78" s="5">
        <f t="shared" si="6"/>
        <v>40.38282713384203</v>
      </c>
      <c r="F78" s="6"/>
      <c r="G78" s="5">
        <f t="shared" si="7"/>
        <v>31.503968986816897</v>
      </c>
      <c r="H78" s="5">
        <f>+($G$6-SUM($G$8:G78))*H$6/12</f>
        <v>10.502373127905189</v>
      </c>
      <c r="I78" s="5">
        <f t="shared" si="8"/>
        <v>42.00634211472209</v>
      </c>
    </row>
    <row r="79" spans="1:9" ht="12.75">
      <c r="A79" s="5" t="s">
        <v>14</v>
      </c>
      <c r="B79" s="6"/>
      <c r="C79" s="5">
        <f t="shared" si="5"/>
        <v>31.10957986814562</v>
      </c>
      <c r="D79" s="5">
        <f>+($C$6-SUM($C$8:C79))*D$6/12</f>
        <v>9.146216481234811</v>
      </c>
      <c r="E79" s="5">
        <f t="shared" si="6"/>
        <v>40.25579634938043</v>
      </c>
      <c r="F79" s="6"/>
      <c r="G79" s="5">
        <f t="shared" si="7"/>
        <v>31.503968986816897</v>
      </c>
      <c r="H79" s="5">
        <f>+($G$6-SUM($G$8:G79))*H$6/12</f>
        <v>10.35850500286539</v>
      </c>
      <c r="I79" s="5">
        <f t="shared" si="8"/>
        <v>41.862473989682286</v>
      </c>
    </row>
    <row r="80" spans="1:9" ht="12.75">
      <c r="A80" s="5" t="s">
        <v>15</v>
      </c>
      <c r="B80" s="6"/>
      <c r="C80" s="5">
        <f t="shared" si="5"/>
        <v>31.10957986814562</v>
      </c>
      <c r="D80" s="5">
        <f>+($C$6-SUM($C$8:C80))*D$6/12</f>
        <v>9.019185696773215</v>
      </c>
      <c r="E80" s="5">
        <f t="shared" si="6"/>
        <v>40.12876556491884</v>
      </c>
      <c r="F80" s="6"/>
      <c r="G80" s="5">
        <f t="shared" si="7"/>
        <v>31.503968986816897</v>
      </c>
      <c r="H80" s="5">
        <f>+($G$6-SUM($G$8:G80))*H$6/12</f>
        <v>10.214636877825596</v>
      </c>
      <c r="I80" s="5">
        <f t="shared" si="8"/>
        <v>41.71860586464249</v>
      </c>
    </row>
    <row r="81" spans="1:9" ht="12.75">
      <c r="A81" s="5" t="s">
        <v>15</v>
      </c>
      <c r="B81" s="6"/>
      <c r="C81" s="5">
        <f t="shared" si="5"/>
        <v>31.10957986814562</v>
      </c>
      <c r="D81" s="5">
        <f>+($C$6-SUM($C$8:C81))*D$6/12</f>
        <v>8.89215491231162</v>
      </c>
      <c r="E81" s="5">
        <f t="shared" si="6"/>
        <v>40.00173478045724</v>
      </c>
      <c r="F81" s="6"/>
      <c r="G81" s="5">
        <f t="shared" si="7"/>
        <v>31.503968986816897</v>
      </c>
      <c r="H81" s="5">
        <f>+($G$6-SUM($G$8:G81))*H$6/12</f>
        <v>10.070768752785797</v>
      </c>
      <c r="I81" s="5">
        <f t="shared" si="8"/>
        <v>41.574737739602696</v>
      </c>
    </row>
    <row r="82" spans="1:9" ht="12.75">
      <c r="A82" s="5" t="s">
        <v>15</v>
      </c>
      <c r="B82" s="6"/>
      <c r="C82" s="5">
        <f t="shared" si="5"/>
        <v>31.10957986814562</v>
      </c>
      <c r="D82" s="5">
        <f>+($C$6-SUM($C$8:C82))*D$6/12</f>
        <v>8.765124127850024</v>
      </c>
      <c r="E82" s="5">
        <f t="shared" si="6"/>
        <v>39.874703995995645</v>
      </c>
      <c r="F82" s="6"/>
      <c r="G82" s="5">
        <f t="shared" si="7"/>
        <v>31.503968986816897</v>
      </c>
      <c r="H82" s="5">
        <f>+($G$6-SUM($G$8:G82))*H$6/12</f>
        <v>9.926900627746003</v>
      </c>
      <c r="I82" s="5">
        <f t="shared" si="8"/>
        <v>41.4308696145629</v>
      </c>
    </row>
    <row r="83" spans="1:9" ht="12.75">
      <c r="A83" s="5" t="s">
        <v>15</v>
      </c>
      <c r="B83" s="6"/>
      <c r="C83" s="5">
        <f t="shared" si="5"/>
        <v>31.10957986814562</v>
      </c>
      <c r="D83" s="5">
        <f>+($C$6-SUM($C$8:C83))*D$6/12</f>
        <v>8.638093343388428</v>
      </c>
      <c r="E83" s="5">
        <f t="shared" si="6"/>
        <v>39.74767321153405</v>
      </c>
      <c r="F83" s="6"/>
      <c r="G83" s="5">
        <f t="shared" si="7"/>
        <v>31.503968986816897</v>
      </c>
      <c r="H83" s="5">
        <f>+($G$6-SUM($G$8:G83))*H$6/12</f>
        <v>9.783032502706206</v>
      </c>
      <c r="I83" s="5">
        <f t="shared" si="8"/>
        <v>41.28700148952311</v>
      </c>
    </row>
    <row r="84" spans="1:9" ht="12.75">
      <c r="A84" s="5" t="s">
        <v>15</v>
      </c>
      <c r="B84" s="6"/>
      <c r="C84" s="5">
        <f t="shared" si="5"/>
        <v>31.10957986814562</v>
      </c>
      <c r="D84" s="5">
        <f>+($C$6-SUM($C$8:C84))*D$6/12</f>
        <v>8.511062558926833</v>
      </c>
      <c r="E84" s="5">
        <f t="shared" si="6"/>
        <v>39.620642427072454</v>
      </c>
      <c r="F84" s="6"/>
      <c r="G84" s="5">
        <f t="shared" si="7"/>
        <v>31.503968986816897</v>
      </c>
      <c r="H84" s="5">
        <f>+($G$6-SUM($G$8:G84))*H$6/12</f>
        <v>9.63916437766641</v>
      </c>
      <c r="I84" s="5">
        <f t="shared" si="8"/>
        <v>41.143133364483305</v>
      </c>
    </row>
    <row r="85" spans="1:9" ht="12.75">
      <c r="A85" s="5" t="s">
        <v>15</v>
      </c>
      <c r="B85" s="6"/>
      <c r="C85" s="5">
        <f t="shared" si="5"/>
        <v>31.10957986814562</v>
      </c>
      <c r="D85" s="5">
        <f>+($C$6-SUM($C$8:C85))*D$6/12</f>
        <v>8.384031774465237</v>
      </c>
      <c r="E85" s="5">
        <f t="shared" si="6"/>
        <v>39.49361164261086</v>
      </c>
      <c r="F85" s="6"/>
      <c r="G85" s="5">
        <f t="shared" si="7"/>
        <v>31.503968986816897</v>
      </c>
      <c r="H85" s="5">
        <f>+($G$6-SUM($G$8:G85))*H$6/12</f>
        <v>9.495296252626613</v>
      </c>
      <c r="I85" s="5">
        <f t="shared" si="8"/>
        <v>40.99926523944351</v>
      </c>
    </row>
    <row r="86" spans="1:9" ht="12.75">
      <c r="A86" s="5" t="s">
        <v>15</v>
      </c>
      <c r="B86" s="6"/>
      <c r="C86" s="5">
        <f t="shared" si="5"/>
        <v>31.10957986814562</v>
      </c>
      <c r="D86" s="5">
        <f>+($C$6-SUM($C$8:C86))*D$6/12</f>
        <v>8.257000990003643</v>
      </c>
      <c r="E86" s="5">
        <f t="shared" si="6"/>
        <v>39.36658085814926</v>
      </c>
      <c r="F86" s="6"/>
      <c r="G86" s="5">
        <f t="shared" si="7"/>
        <v>31.503968986816897</v>
      </c>
      <c r="H86" s="5">
        <f>+($G$6-SUM($G$8:G86))*H$6/12</f>
        <v>9.351428127586816</v>
      </c>
      <c r="I86" s="5">
        <f t="shared" si="8"/>
        <v>40.855397114403715</v>
      </c>
    </row>
    <row r="87" spans="1:9" ht="12.75">
      <c r="A87" s="5" t="s">
        <v>15</v>
      </c>
      <c r="B87" s="6"/>
      <c r="C87" s="5">
        <f t="shared" si="5"/>
        <v>31.10957986814562</v>
      </c>
      <c r="D87" s="5">
        <f>+($C$6-SUM($C$8:C87))*D$6/12</f>
        <v>8.129970205542048</v>
      </c>
      <c r="E87" s="5">
        <f t="shared" si="6"/>
        <v>39.23955007368767</v>
      </c>
      <c r="F87" s="6"/>
      <c r="G87" s="5">
        <f t="shared" si="7"/>
        <v>31.503968986816897</v>
      </c>
      <c r="H87" s="5">
        <f>+($G$6-SUM($G$8:G87))*H$6/12</f>
        <v>9.20756000254702</v>
      </c>
      <c r="I87" s="5">
        <f t="shared" si="8"/>
        <v>40.71152898936391</v>
      </c>
    </row>
    <row r="88" spans="1:9" ht="12.75">
      <c r="A88" s="5" t="s">
        <v>15</v>
      </c>
      <c r="B88" s="6"/>
      <c r="C88" s="5">
        <f t="shared" si="5"/>
        <v>31.10957986814562</v>
      </c>
      <c r="D88" s="5">
        <f>+($C$6-SUM($C$8:C88))*D$6/12</f>
        <v>8.002939421080452</v>
      </c>
      <c r="E88" s="5">
        <f t="shared" si="6"/>
        <v>39.11251928922607</v>
      </c>
      <c r="F88" s="6"/>
      <c r="G88" s="5">
        <f t="shared" si="7"/>
        <v>31.503968986816897</v>
      </c>
      <c r="H88" s="5">
        <f>+($G$6-SUM($G$8:G88))*H$6/12</f>
        <v>9.063691877507223</v>
      </c>
      <c r="I88" s="5">
        <f t="shared" si="8"/>
        <v>40.56766086432412</v>
      </c>
    </row>
    <row r="89" spans="1:9" ht="12.75">
      <c r="A89" s="5" t="s">
        <v>15</v>
      </c>
      <c r="B89" s="6"/>
      <c r="C89" s="5">
        <f t="shared" si="5"/>
        <v>31.10957986814562</v>
      </c>
      <c r="D89" s="5">
        <f>+($C$6-SUM($C$8:C89))*D$6/12</f>
        <v>7.875908636618856</v>
      </c>
      <c r="E89" s="5">
        <f t="shared" si="6"/>
        <v>38.985488504764476</v>
      </c>
      <c r="F89" s="6"/>
      <c r="G89" s="5">
        <f t="shared" si="7"/>
        <v>31.503968986816897</v>
      </c>
      <c r="H89" s="5">
        <f>+($G$6-SUM($G$8:G89))*H$6/12</f>
        <v>8.919823752467428</v>
      </c>
      <c r="I89" s="5">
        <f t="shared" si="8"/>
        <v>40.42379273928432</v>
      </c>
    </row>
    <row r="90" spans="1:9" ht="12.75">
      <c r="A90" s="5" t="s">
        <v>15</v>
      </c>
      <c r="B90" s="6"/>
      <c r="C90" s="5">
        <f t="shared" si="5"/>
        <v>31.10957986814562</v>
      </c>
      <c r="D90" s="5">
        <f>+($C$6-SUM($C$8:C90))*D$6/12</f>
        <v>7.7488778521572605</v>
      </c>
      <c r="E90" s="5">
        <f t="shared" si="6"/>
        <v>38.85845772030288</v>
      </c>
      <c r="F90" s="6"/>
      <c r="G90" s="5">
        <f t="shared" si="7"/>
        <v>31.503968986816897</v>
      </c>
      <c r="H90" s="5">
        <f>+($G$6-SUM($G$8:G90))*H$6/12</f>
        <v>8.77595562742763</v>
      </c>
      <c r="I90" s="5">
        <f t="shared" si="8"/>
        <v>40.27992461424453</v>
      </c>
    </row>
    <row r="91" spans="1:9" ht="12.75">
      <c r="A91" s="5" t="s">
        <v>15</v>
      </c>
      <c r="B91" s="6"/>
      <c r="C91" s="5">
        <f t="shared" si="5"/>
        <v>31.10957986814562</v>
      </c>
      <c r="D91" s="5">
        <f>+($C$6-SUM($C$8:C91))*D$6/12</f>
        <v>7.621847067695665</v>
      </c>
      <c r="E91" s="5">
        <f t="shared" si="6"/>
        <v>38.731426935841284</v>
      </c>
      <c r="F91" s="6"/>
      <c r="G91" s="5">
        <f t="shared" si="7"/>
        <v>31.503968986816897</v>
      </c>
      <c r="H91" s="5">
        <f>+($G$6-SUM($G$8:G91))*H$6/12</f>
        <v>8.632087502387835</v>
      </c>
      <c r="I91" s="5">
        <f t="shared" si="8"/>
        <v>40.136056489204734</v>
      </c>
    </row>
    <row r="92" spans="1:9" ht="12.75">
      <c r="A92" s="5" t="s">
        <v>16</v>
      </c>
      <c r="B92" s="6"/>
      <c r="C92" s="5">
        <f t="shared" si="5"/>
        <v>31.10957986814562</v>
      </c>
      <c r="D92" s="5">
        <f>+($C$6-SUM($C$8:C92))*D$6/12</f>
        <v>7.494816283234069</v>
      </c>
      <c r="E92" s="5">
        <f t="shared" si="6"/>
        <v>38.60439615137969</v>
      </c>
      <c r="F92" s="6"/>
      <c r="G92" s="5">
        <f t="shared" si="7"/>
        <v>31.503968986816897</v>
      </c>
      <c r="H92" s="5">
        <f>+($G$6-SUM($G$8:G92))*H$6/12</f>
        <v>8.488219377348036</v>
      </c>
      <c r="I92" s="5">
        <f t="shared" si="8"/>
        <v>39.99218836416493</v>
      </c>
    </row>
    <row r="93" spans="1:9" ht="12.75">
      <c r="A93" s="5" t="s">
        <v>16</v>
      </c>
      <c r="B93" s="6"/>
      <c r="C93" s="5">
        <f t="shared" si="5"/>
        <v>31.10957986814562</v>
      </c>
      <c r="D93" s="5">
        <f>+($C$6-SUM($C$8:C93))*D$6/12</f>
        <v>7.3677854987724745</v>
      </c>
      <c r="E93" s="5">
        <f t="shared" si="6"/>
        <v>38.47736536691809</v>
      </c>
      <c r="F93" s="6"/>
      <c r="G93" s="5">
        <f t="shared" si="7"/>
        <v>31.503968986816897</v>
      </c>
      <c r="H93" s="5">
        <f>+($G$6-SUM($G$8:G93))*H$6/12</f>
        <v>8.344351252308241</v>
      </c>
      <c r="I93" s="5">
        <f t="shared" si="8"/>
        <v>39.84832023912514</v>
      </c>
    </row>
    <row r="94" spans="1:9" ht="12.75">
      <c r="A94" s="5" t="s">
        <v>16</v>
      </c>
      <c r="B94" s="6"/>
      <c r="C94" s="5">
        <f t="shared" si="5"/>
        <v>31.10957986814562</v>
      </c>
      <c r="D94" s="5">
        <f>+($C$6-SUM($C$8:C94))*D$6/12</f>
        <v>7.240754714310879</v>
      </c>
      <c r="E94" s="5">
        <f t="shared" si="6"/>
        <v>38.3503345824565</v>
      </c>
      <c r="F94" s="6"/>
      <c r="G94" s="5">
        <f t="shared" si="7"/>
        <v>31.503968986816897</v>
      </c>
      <c r="H94" s="5">
        <f>+($G$6-SUM($G$8:G94))*H$6/12</f>
        <v>8.200483127268445</v>
      </c>
      <c r="I94" s="5">
        <f t="shared" si="8"/>
        <v>39.70445211408534</v>
      </c>
    </row>
    <row r="95" spans="1:9" ht="12.75">
      <c r="A95" s="5" t="s">
        <v>16</v>
      </c>
      <c r="B95" s="6"/>
      <c r="C95" s="5">
        <f t="shared" si="5"/>
        <v>31.10957986814562</v>
      </c>
      <c r="D95" s="5">
        <f>+($C$6-SUM($C$8:C95))*D$6/12</f>
        <v>7.113723929849283</v>
      </c>
      <c r="E95" s="5">
        <f t="shared" si="6"/>
        <v>38.2233037979949</v>
      </c>
      <c r="F95" s="6"/>
      <c r="G95" s="5">
        <f t="shared" si="7"/>
        <v>31.503968986816897</v>
      </c>
      <c r="H95" s="5">
        <f>+($G$6-SUM($G$8:G95))*H$6/12</f>
        <v>8.056615002228648</v>
      </c>
      <c r="I95" s="5">
        <f t="shared" si="8"/>
        <v>39.56058398904555</v>
      </c>
    </row>
    <row r="96" spans="1:9" ht="12.75">
      <c r="A96" s="5" t="s">
        <v>16</v>
      </c>
      <c r="B96" s="6"/>
      <c r="C96" s="5">
        <f t="shared" si="5"/>
        <v>31.10957986814562</v>
      </c>
      <c r="D96" s="5">
        <f>+($C$6-SUM($C$8:C96))*D$6/12</f>
        <v>6.9866931453876875</v>
      </c>
      <c r="E96" s="5">
        <f t="shared" si="6"/>
        <v>38.096273013533306</v>
      </c>
      <c r="F96" s="6"/>
      <c r="G96" s="5">
        <f t="shared" si="7"/>
        <v>31.503968986816897</v>
      </c>
      <c r="H96" s="5">
        <f>+($G$6-SUM($G$8:G96))*H$6/12</f>
        <v>7.912746877188852</v>
      </c>
      <c r="I96" s="5">
        <f t="shared" si="8"/>
        <v>39.41671586400575</v>
      </c>
    </row>
    <row r="97" spans="1:9" ht="12.75">
      <c r="A97" s="5" t="s">
        <v>16</v>
      </c>
      <c r="B97" s="6"/>
      <c r="C97" s="5">
        <f t="shared" si="5"/>
        <v>31.10957986814562</v>
      </c>
      <c r="D97" s="5">
        <f>+($C$6-SUM($C$8:C97))*D$6/12</f>
        <v>6.859662360926092</v>
      </c>
      <c r="E97" s="5">
        <f t="shared" si="6"/>
        <v>37.96924222907171</v>
      </c>
      <c r="F97" s="6"/>
      <c r="G97" s="5">
        <f t="shared" si="7"/>
        <v>31.503968986816897</v>
      </c>
      <c r="H97" s="5">
        <f>+($G$6-SUM($G$8:G97))*H$6/12</f>
        <v>7.768878752149056</v>
      </c>
      <c r="I97" s="5">
        <f t="shared" si="8"/>
        <v>39.27284773896595</v>
      </c>
    </row>
    <row r="98" spans="1:9" ht="12.75">
      <c r="A98" s="5" t="s">
        <v>16</v>
      </c>
      <c r="B98" s="6"/>
      <c r="C98" s="5">
        <f t="shared" si="5"/>
        <v>31.10957986814562</v>
      </c>
      <c r="D98" s="5">
        <f>+($C$6-SUM($C$8:C98))*D$6/12</f>
        <v>6.732631576464496</v>
      </c>
      <c r="E98" s="5">
        <f t="shared" si="6"/>
        <v>37.842211444610115</v>
      </c>
      <c r="F98" s="6"/>
      <c r="G98" s="5">
        <f t="shared" si="7"/>
        <v>31.503968986816897</v>
      </c>
      <c r="H98" s="5">
        <f>+($G$6-SUM($G$8:G98))*H$6/12</f>
        <v>7.625010627109258</v>
      </c>
      <c r="I98" s="5">
        <f t="shared" si="8"/>
        <v>39.128979613926155</v>
      </c>
    </row>
    <row r="99" spans="1:9" ht="12.75">
      <c r="A99" s="5" t="s">
        <v>16</v>
      </c>
      <c r="B99" s="6"/>
      <c r="C99" s="5">
        <f t="shared" si="5"/>
        <v>31.10957986814562</v>
      </c>
      <c r="D99" s="5">
        <f>+($C$6-SUM($C$8:C99))*D$6/12</f>
        <v>6.605600792002902</v>
      </c>
      <c r="E99" s="5">
        <f t="shared" si="6"/>
        <v>37.71518066014852</v>
      </c>
      <c r="F99" s="6"/>
      <c r="G99" s="5">
        <f t="shared" si="7"/>
        <v>31.503968986816897</v>
      </c>
      <c r="H99" s="5">
        <f>+($G$6-SUM($G$8:G99))*H$6/12</f>
        <v>7.481142502069463</v>
      </c>
      <c r="I99" s="5">
        <f t="shared" si="8"/>
        <v>38.98511148888636</v>
      </c>
    </row>
    <row r="100" spans="1:9" ht="12.75">
      <c r="A100" s="5" t="s">
        <v>16</v>
      </c>
      <c r="B100" s="6"/>
      <c r="C100" s="5">
        <f t="shared" si="5"/>
        <v>31.10957986814562</v>
      </c>
      <c r="D100" s="5">
        <f>+($C$6-SUM($C$8:C100))*D$6/12</f>
        <v>6.478570007541307</v>
      </c>
      <c r="E100" s="5">
        <f t="shared" si="6"/>
        <v>37.58814987568692</v>
      </c>
      <c r="F100" s="6"/>
      <c r="G100" s="5">
        <f t="shared" si="7"/>
        <v>31.503968986816897</v>
      </c>
      <c r="H100" s="5">
        <f>+($G$6-SUM($G$8:G100))*H$6/12</f>
        <v>7.337274377029665</v>
      </c>
      <c r="I100" s="5">
        <f t="shared" si="8"/>
        <v>38.84124336384656</v>
      </c>
    </row>
    <row r="101" spans="1:9" ht="12.75">
      <c r="A101" s="5" t="s">
        <v>16</v>
      </c>
      <c r="B101" s="6"/>
      <c r="C101" s="5">
        <f t="shared" si="5"/>
        <v>31.10957986814562</v>
      </c>
      <c r="D101" s="5">
        <f>+($C$6-SUM($C$8:C101))*D$6/12</f>
        <v>6.351539223079711</v>
      </c>
      <c r="E101" s="5">
        <f t="shared" si="6"/>
        <v>37.46111909122533</v>
      </c>
      <c r="F101" s="6"/>
      <c r="G101" s="5">
        <f t="shared" si="7"/>
        <v>31.503968986816897</v>
      </c>
      <c r="H101" s="5">
        <f>+($G$6-SUM($G$8:G101))*H$6/12</f>
        <v>7.193406251989869</v>
      </c>
      <c r="I101" s="5">
        <f t="shared" si="8"/>
        <v>38.697375238806764</v>
      </c>
    </row>
    <row r="102" spans="1:9" ht="12.75">
      <c r="A102" s="5" t="s">
        <v>16</v>
      </c>
      <c r="B102" s="6"/>
      <c r="C102" s="5">
        <f t="shared" si="5"/>
        <v>31.10957986814562</v>
      </c>
      <c r="D102" s="5">
        <f>+($C$6-SUM($C$8:C102))*D$6/12</f>
        <v>6.224508438618115</v>
      </c>
      <c r="E102" s="5">
        <f t="shared" si="6"/>
        <v>37.33408830676373</v>
      </c>
      <c r="F102" s="6"/>
      <c r="G102" s="5">
        <f t="shared" si="7"/>
        <v>31.503968986816897</v>
      </c>
      <c r="H102" s="5">
        <f>+($G$6-SUM($G$8:G102))*H$6/12</f>
        <v>7.049538126950073</v>
      </c>
      <c r="I102" s="5">
        <f t="shared" si="8"/>
        <v>38.55350711376697</v>
      </c>
    </row>
    <row r="103" spans="1:9" ht="12.75">
      <c r="A103" s="5" t="s">
        <v>16</v>
      </c>
      <c r="B103" s="6"/>
      <c r="C103" s="5">
        <f t="shared" si="5"/>
        <v>31.10957986814562</v>
      </c>
      <c r="D103" s="5">
        <f>+($C$6-SUM($C$8:C103))*D$6/12</f>
        <v>6.09747765415652</v>
      </c>
      <c r="E103" s="5">
        <f t="shared" si="6"/>
        <v>37.20705752230214</v>
      </c>
      <c r="F103" s="6"/>
      <c r="G103" s="5">
        <f t="shared" si="7"/>
        <v>31.503968986816897</v>
      </c>
      <c r="H103" s="5">
        <f>+($G$6-SUM($G$8:G103))*H$6/12</f>
        <v>6.905670001910276</v>
      </c>
      <c r="I103" s="5">
        <f t="shared" si="8"/>
        <v>38.409638988727174</v>
      </c>
    </row>
    <row r="104" spans="1:9" ht="12.75">
      <c r="A104" s="5" t="s">
        <v>17</v>
      </c>
      <c r="B104" s="6"/>
      <c r="C104" s="5">
        <f t="shared" si="5"/>
        <v>31.10957986814562</v>
      </c>
      <c r="D104" s="5">
        <f>+($C$6-SUM($C$8:C104))*D$6/12</f>
        <v>5.970446869694924</v>
      </c>
      <c r="E104" s="5">
        <f t="shared" si="6"/>
        <v>37.08002673784054</v>
      </c>
      <c r="F104" s="6"/>
      <c r="G104" s="5">
        <f t="shared" si="7"/>
        <v>31.503968986816897</v>
      </c>
      <c r="H104" s="5">
        <f>+($G$6-SUM($G$8:G104))*H$6/12</f>
        <v>6.7618018768704795</v>
      </c>
      <c r="I104" s="5">
        <f t="shared" si="8"/>
        <v>38.26577086368738</v>
      </c>
    </row>
    <row r="105" spans="1:9" ht="12.75">
      <c r="A105" s="5" t="s">
        <v>17</v>
      </c>
      <c r="B105" s="6"/>
      <c r="C105" s="5">
        <f t="shared" si="5"/>
        <v>31.10957986814562</v>
      </c>
      <c r="D105" s="5">
        <f>+($C$6-SUM($C$8:C105))*D$6/12</f>
        <v>5.843416085233329</v>
      </c>
      <c r="E105" s="5">
        <f t="shared" si="6"/>
        <v>36.952995953378945</v>
      </c>
      <c r="F105" s="6"/>
      <c r="G105" s="5">
        <f t="shared" si="7"/>
        <v>31.503968986816897</v>
      </c>
      <c r="H105" s="5">
        <f>+($G$6-SUM($G$8:G105))*H$6/12</f>
        <v>6.617933751830684</v>
      </c>
      <c r="I105" s="5">
        <f t="shared" si="8"/>
        <v>38.12190273864758</v>
      </c>
    </row>
    <row r="106" spans="1:9" ht="12.75">
      <c r="A106" s="5" t="s">
        <v>17</v>
      </c>
      <c r="B106" s="6"/>
      <c r="C106" s="5">
        <f t="shared" si="5"/>
        <v>31.10957986814562</v>
      </c>
      <c r="D106" s="5">
        <f>+($C$6-SUM($C$8:C106))*D$6/12</f>
        <v>5.716385300771734</v>
      </c>
      <c r="E106" s="5">
        <f t="shared" si="6"/>
        <v>36.82596516891735</v>
      </c>
      <c r="F106" s="6"/>
      <c r="G106" s="5">
        <f t="shared" si="7"/>
        <v>31.503968986816897</v>
      </c>
      <c r="H106" s="5">
        <f>+($G$6-SUM($G$8:G106))*H$6/12</f>
        <v>6.474065626790886</v>
      </c>
      <c r="I106" s="5">
        <f t="shared" si="8"/>
        <v>37.97803461360778</v>
      </c>
    </row>
    <row r="107" spans="1:9" ht="12.75">
      <c r="A107" s="5" t="s">
        <v>17</v>
      </c>
      <c r="B107" s="6"/>
      <c r="C107" s="5">
        <f t="shared" si="5"/>
        <v>31.10957986814562</v>
      </c>
      <c r="D107" s="5">
        <f>+($C$6-SUM($C$8:C107))*D$6/12</f>
        <v>5.589354516310138</v>
      </c>
      <c r="E107" s="5">
        <f t="shared" si="6"/>
        <v>36.698934384455754</v>
      </c>
      <c r="F107" s="6"/>
      <c r="G107" s="5">
        <f t="shared" si="7"/>
        <v>31.503968986816897</v>
      </c>
      <c r="H107" s="5">
        <f>+($G$6-SUM($G$8:G107))*H$6/12</f>
        <v>6.3301975017510905</v>
      </c>
      <c r="I107" s="5">
        <f t="shared" si="8"/>
        <v>37.83416648856799</v>
      </c>
    </row>
    <row r="108" spans="1:9" ht="12.75">
      <c r="A108" s="5" t="s">
        <v>17</v>
      </c>
      <c r="B108" s="6"/>
      <c r="C108" s="5">
        <f t="shared" si="5"/>
        <v>31.10957986814562</v>
      </c>
      <c r="D108" s="5">
        <f>+($C$6-SUM($C$8:C108))*D$6/12</f>
        <v>5.462323731848542</v>
      </c>
      <c r="E108" s="5">
        <f t="shared" si="6"/>
        <v>36.57190359999416</v>
      </c>
      <c r="F108" s="6"/>
      <c r="G108" s="5">
        <f t="shared" si="7"/>
        <v>31.503968986816897</v>
      </c>
      <c r="H108" s="5">
        <f>+($G$6-SUM($G$8:G108))*H$6/12</f>
        <v>6.186329376711293</v>
      </c>
      <c r="I108" s="5">
        <f t="shared" si="8"/>
        <v>37.69029836352819</v>
      </c>
    </row>
    <row r="109" spans="1:9" ht="12.75">
      <c r="A109" s="5" t="s">
        <v>17</v>
      </c>
      <c r="B109" s="6"/>
      <c r="C109" s="5">
        <f t="shared" si="5"/>
        <v>31.10957986814562</v>
      </c>
      <c r="D109" s="5">
        <f>+($C$6-SUM($C$8:C109))*D$6/12</f>
        <v>5.335292947386947</v>
      </c>
      <c r="E109" s="5">
        <f t="shared" si="6"/>
        <v>36.44487281553256</v>
      </c>
      <c r="F109" s="6"/>
      <c r="G109" s="5">
        <f t="shared" si="7"/>
        <v>31.503968986816897</v>
      </c>
      <c r="H109" s="5">
        <f>+($G$6-SUM($G$8:G109))*H$6/12</f>
        <v>6.042461251671497</v>
      </c>
      <c r="I109" s="5">
        <f t="shared" si="8"/>
        <v>37.5464302384884</v>
      </c>
    </row>
    <row r="110" spans="1:9" ht="12.75">
      <c r="A110" s="5" t="s">
        <v>17</v>
      </c>
      <c r="B110" s="6"/>
      <c r="C110" s="5">
        <f t="shared" si="5"/>
        <v>31.10957986814562</v>
      </c>
      <c r="D110" s="5">
        <f>+($C$6-SUM($C$8:C110))*D$6/12</f>
        <v>5.208262162925352</v>
      </c>
      <c r="E110" s="5">
        <f t="shared" si="6"/>
        <v>36.317842031070974</v>
      </c>
      <c r="F110" s="6"/>
      <c r="G110" s="5">
        <f t="shared" si="7"/>
        <v>31.503968986816897</v>
      </c>
      <c r="H110" s="5">
        <f>+($G$6-SUM($G$8:G110))*H$6/12</f>
        <v>5.8985931266317015</v>
      </c>
      <c r="I110" s="5">
        <f t="shared" si="8"/>
        <v>37.402562113448596</v>
      </c>
    </row>
    <row r="111" spans="1:9" ht="12.75">
      <c r="A111" s="5" t="s">
        <v>17</v>
      </c>
      <c r="B111" s="6"/>
      <c r="C111" s="5">
        <f t="shared" si="5"/>
        <v>31.10957986814562</v>
      </c>
      <c r="D111" s="5">
        <f>+($C$6-SUM($C$8:C111))*D$6/12</f>
        <v>5.081231378463756</v>
      </c>
      <c r="E111" s="5">
        <f t="shared" si="6"/>
        <v>36.19081124660938</v>
      </c>
      <c r="F111" s="6"/>
      <c r="G111" s="5">
        <f t="shared" si="7"/>
        <v>31.503968986816897</v>
      </c>
      <c r="H111" s="5">
        <f>+($G$6-SUM($G$8:G111))*H$6/12</f>
        <v>5.754725001591904</v>
      </c>
      <c r="I111" s="5">
        <f t="shared" si="8"/>
        <v>37.2586939884088</v>
      </c>
    </row>
    <row r="112" spans="1:9" ht="12.75">
      <c r="A112" s="5" t="s">
        <v>17</v>
      </c>
      <c r="B112" s="6"/>
      <c r="C112" s="5">
        <f t="shared" si="5"/>
        <v>31.10957986814562</v>
      </c>
      <c r="D112" s="5">
        <f>+($C$6-SUM($C$8:C112))*D$6/12</f>
        <v>4.9542005940021605</v>
      </c>
      <c r="E112" s="5">
        <f t="shared" si="6"/>
        <v>36.06378046214778</v>
      </c>
      <c r="F112" s="6"/>
      <c r="G112" s="5">
        <f t="shared" si="7"/>
        <v>31.503968986816897</v>
      </c>
      <c r="H112" s="5">
        <f>+($G$6-SUM($G$8:G112))*H$6/12</f>
        <v>5.610856876552108</v>
      </c>
      <c r="I112" s="5">
        <f t="shared" si="8"/>
        <v>37.114825863369006</v>
      </c>
    </row>
    <row r="113" spans="1:9" ht="12.75">
      <c r="A113" s="5" t="s">
        <v>17</v>
      </c>
      <c r="B113" s="6"/>
      <c r="C113" s="5">
        <f t="shared" si="5"/>
        <v>31.10957986814562</v>
      </c>
      <c r="D113" s="5">
        <f>+($C$6-SUM($C$8:C113))*D$6/12</f>
        <v>4.827169809540565</v>
      </c>
      <c r="E113" s="5">
        <f t="shared" si="6"/>
        <v>35.93674967768619</v>
      </c>
      <c r="F113" s="6"/>
      <c r="G113" s="5">
        <f t="shared" si="7"/>
        <v>31.503968986816897</v>
      </c>
      <c r="H113" s="5">
        <f>+($G$6-SUM($G$8:G113))*H$6/12</f>
        <v>5.466988751512312</v>
      </c>
      <c r="I113" s="5">
        <f t="shared" si="8"/>
        <v>36.97095773832921</v>
      </c>
    </row>
    <row r="114" spans="1:9" ht="12.75">
      <c r="A114" s="5" t="s">
        <v>17</v>
      </c>
      <c r="B114" s="6"/>
      <c r="C114" s="5">
        <f t="shared" si="5"/>
        <v>31.10957986814562</v>
      </c>
      <c r="D114" s="5">
        <f>+($C$6-SUM($C$8:C114))*D$6/12</f>
        <v>4.700139025078969</v>
      </c>
      <c r="E114" s="5">
        <f t="shared" si="6"/>
        <v>35.80971889322459</v>
      </c>
      <c r="F114" s="6"/>
      <c r="G114" s="5">
        <f t="shared" si="7"/>
        <v>31.503968986816897</v>
      </c>
      <c r="H114" s="5">
        <f>+($G$6-SUM($G$8:G114))*H$6/12</f>
        <v>5.323120626472515</v>
      </c>
      <c r="I114" s="5">
        <f t="shared" si="8"/>
        <v>36.82708961328941</v>
      </c>
    </row>
    <row r="115" spans="1:9" ht="12.75">
      <c r="A115" s="5" t="s">
        <v>17</v>
      </c>
      <c r="B115" s="6"/>
      <c r="C115" s="5">
        <f t="shared" si="5"/>
        <v>31.10957986814562</v>
      </c>
      <c r="D115" s="5">
        <f>+($C$6-SUM($C$8:C115))*D$6/12</f>
        <v>4.5731082406173735</v>
      </c>
      <c r="E115" s="5">
        <f t="shared" si="6"/>
        <v>35.682688108762996</v>
      </c>
      <c r="F115" s="6"/>
      <c r="G115" s="5">
        <f t="shared" si="7"/>
        <v>31.503968986816897</v>
      </c>
      <c r="H115" s="5">
        <f>+($G$6-SUM($G$8:G115))*H$6/12</f>
        <v>5.179252501432718</v>
      </c>
      <c r="I115" s="5">
        <f t="shared" si="8"/>
        <v>36.683221488249615</v>
      </c>
    </row>
    <row r="116" spans="1:9" ht="12.75">
      <c r="A116" s="5" t="s">
        <v>18</v>
      </c>
      <c r="B116" s="6"/>
      <c r="C116" s="5">
        <f t="shared" si="5"/>
        <v>31.10957986814562</v>
      </c>
      <c r="D116" s="5">
        <f>+($C$6-SUM($C$8:C116))*D$6/12</f>
        <v>4.446077456155778</v>
      </c>
      <c r="E116" s="5">
        <f t="shared" si="6"/>
        <v>35.5556573243014</v>
      </c>
      <c r="F116" s="6"/>
      <c r="G116" s="5">
        <f t="shared" si="7"/>
        <v>31.503968986816897</v>
      </c>
      <c r="H116" s="5">
        <f>+($G$6-SUM($G$8:G116))*H$6/12</f>
        <v>5.035384376392922</v>
      </c>
      <c r="I116" s="5">
        <f t="shared" si="8"/>
        <v>36.53935336320982</v>
      </c>
    </row>
    <row r="117" spans="1:9" ht="12.75">
      <c r="A117" s="5" t="s">
        <v>18</v>
      </c>
      <c r="B117" s="6"/>
      <c r="C117" s="5">
        <f t="shared" si="5"/>
        <v>31.10957986814562</v>
      </c>
      <c r="D117" s="5">
        <f>+($C$6-SUM($C$8:C117))*D$6/12</f>
        <v>4.319046671694183</v>
      </c>
      <c r="E117" s="5">
        <f t="shared" si="6"/>
        <v>35.428626539839804</v>
      </c>
      <c r="F117" s="6"/>
      <c r="G117" s="5">
        <f t="shared" si="7"/>
        <v>31.503968986816897</v>
      </c>
      <c r="H117" s="5">
        <f>+($G$6-SUM($G$8:G117))*H$6/12</f>
        <v>4.891516251353125</v>
      </c>
      <c r="I117" s="5">
        <f t="shared" si="8"/>
        <v>36.395485238170025</v>
      </c>
    </row>
    <row r="118" spans="1:9" ht="12.75">
      <c r="A118" s="5" t="s">
        <v>18</v>
      </c>
      <c r="B118" s="6"/>
      <c r="C118" s="5">
        <f t="shared" si="5"/>
        <v>31.10957986814562</v>
      </c>
      <c r="D118" s="5">
        <f>+($C$6-SUM($C$8:C118))*D$6/12</f>
        <v>4.1920158872325874</v>
      </c>
      <c r="E118" s="5">
        <f t="shared" si="6"/>
        <v>35.30159575537821</v>
      </c>
      <c r="F118" s="6"/>
      <c r="G118" s="5">
        <f t="shared" si="7"/>
        <v>31.503968986816897</v>
      </c>
      <c r="H118" s="5">
        <f>+($G$6-SUM($G$8:G118))*H$6/12</f>
        <v>4.747648126313329</v>
      </c>
      <c r="I118" s="5">
        <f t="shared" si="8"/>
        <v>36.25161711313022</v>
      </c>
    </row>
    <row r="119" spans="1:9" ht="12.75">
      <c r="A119" s="5" t="s">
        <v>18</v>
      </c>
      <c r="B119" s="6"/>
      <c r="C119" s="5">
        <f t="shared" si="5"/>
        <v>31.10957986814562</v>
      </c>
      <c r="D119" s="5">
        <f>+($C$6-SUM($C$8:C119))*D$6/12</f>
        <v>4.064985102770992</v>
      </c>
      <c r="E119" s="5">
        <f t="shared" si="6"/>
        <v>35.17456497091661</v>
      </c>
      <c r="F119" s="6"/>
      <c r="G119" s="5">
        <f t="shared" si="7"/>
        <v>31.503968986816897</v>
      </c>
      <c r="H119" s="5">
        <f>+($G$6-SUM($G$8:G119))*H$6/12</f>
        <v>4.603780001273533</v>
      </c>
      <c r="I119" s="5">
        <f t="shared" si="8"/>
        <v>36.10774898809043</v>
      </c>
    </row>
    <row r="120" spans="1:9" ht="12.75">
      <c r="A120" s="5" t="s">
        <v>18</v>
      </c>
      <c r="B120" s="6"/>
      <c r="C120" s="5">
        <f t="shared" si="5"/>
        <v>31.10957986814562</v>
      </c>
      <c r="D120" s="5">
        <f>+($C$6-SUM($C$8:C120))*D$6/12</f>
        <v>3.9379543183093966</v>
      </c>
      <c r="E120" s="5">
        <f t="shared" si="6"/>
        <v>35.04753418645502</v>
      </c>
      <c r="F120" s="6"/>
      <c r="G120" s="5">
        <f t="shared" si="7"/>
        <v>31.503968986816897</v>
      </c>
      <c r="H120" s="5">
        <f>+($G$6-SUM($G$8:G120))*H$6/12</f>
        <v>4.459911876233736</v>
      </c>
      <c r="I120" s="5">
        <f t="shared" si="8"/>
        <v>35.96388086305063</v>
      </c>
    </row>
    <row r="121" spans="1:9" ht="12.75">
      <c r="A121" s="5" t="s">
        <v>18</v>
      </c>
      <c r="B121" s="6"/>
      <c r="C121" s="5">
        <f t="shared" si="5"/>
        <v>31.10957986814562</v>
      </c>
      <c r="D121" s="5">
        <f>+($C$6-SUM($C$8:C121))*D$6/12</f>
        <v>3.810923533847801</v>
      </c>
      <c r="E121" s="5">
        <f t="shared" si="6"/>
        <v>34.92050340199342</v>
      </c>
      <c r="F121" s="6"/>
      <c r="G121" s="5">
        <f t="shared" si="7"/>
        <v>31.503968986816897</v>
      </c>
      <c r="H121" s="5">
        <f>+($G$6-SUM($G$8:G121))*H$6/12</f>
        <v>4.31604375119394</v>
      </c>
      <c r="I121" s="5">
        <f t="shared" si="8"/>
        <v>35.82001273801084</v>
      </c>
    </row>
    <row r="122" spans="1:9" ht="12.75">
      <c r="A122" s="5" t="s">
        <v>18</v>
      </c>
      <c r="B122" s="6"/>
      <c r="C122" s="5">
        <f t="shared" si="5"/>
        <v>31.10957986814562</v>
      </c>
      <c r="D122" s="5">
        <f>+($C$6-SUM($C$8:C122))*D$6/12</f>
        <v>3.6838927493862053</v>
      </c>
      <c r="E122" s="5">
        <f t="shared" si="6"/>
        <v>34.793472617531826</v>
      </c>
      <c r="F122" s="6"/>
      <c r="G122" s="5">
        <f t="shared" si="7"/>
        <v>31.503968986816897</v>
      </c>
      <c r="H122" s="5">
        <f>+($G$6-SUM($G$8:G122))*H$6/12</f>
        <v>4.172175626154144</v>
      </c>
      <c r="I122" s="5">
        <f t="shared" si="8"/>
        <v>35.676144612971044</v>
      </c>
    </row>
    <row r="123" spans="1:9" ht="12.75">
      <c r="A123" s="5" t="s">
        <v>18</v>
      </c>
      <c r="B123" s="6"/>
      <c r="C123" s="5">
        <f t="shared" si="5"/>
        <v>31.10957986814562</v>
      </c>
      <c r="D123" s="5">
        <f>+($C$6-SUM($C$8:C123))*D$6/12</f>
        <v>3.5568619649246105</v>
      </c>
      <c r="E123" s="5">
        <f t="shared" si="6"/>
        <v>34.66644183307023</v>
      </c>
      <c r="F123" s="6"/>
      <c r="G123" s="5">
        <f t="shared" si="7"/>
        <v>31.503968986816897</v>
      </c>
      <c r="H123" s="5">
        <f>+($G$6-SUM($G$8:G123))*H$6/12</f>
        <v>4.028307501114347</v>
      </c>
      <c r="I123" s="5">
        <f t="shared" si="8"/>
        <v>35.53227648793124</v>
      </c>
    </row>
    <row r="124" spans="1:9" ht="12.75">
      <c r="A124" s="5" t="s">
        <v>18</v>
      </c>
      <c r="B124" s="6"/>
      <c r="C124" s="5">
        <f t="shared" si="5"/>
        <v>31.10957986814562</v>
      </c>
      <c r="D124" s="5">
        <f>+($C$6-SUM($C$8:C124))*D$6/12</f>
        <v>3.429831180463015</v>
      </c>
      <c r="E124" s="5">
        <f t="shared" si="6"/>
        <v>34.539411048608635</v>
      </c>
      <c r="F124" s="6"/>
      <c r="G124" s="5">
        <f t="shared" si="7"/>
        <v>31.503968986816897</v>
      </c>
      <c r="H124" s="5">
        <f>+($G$6-SUM($G$8:G124))*H$6/12</f>
        <v>3.88443937607455</v>
      </c>
      <c r="I124" s="5">
        <f t="shared" si="8"/>
        <v>35.38840836289145</v>
      </c>
    </row>
    <row r="125" spans="1:9" ht="12.75">
      <c r="A125" s="5" t="s">
        <v>18</v>
      </c>
      <c r="B125" s="6"/>
      <c r="C125" s="5">
        <f t="shared" si="5"/>
        <v>31.10957986814562</v>
      </c>
      <c r="D125" s="5">
        <f>+($C$6-SUM($C$8:C125))*D$6/12</f>
        <v>3.302800396001419</v>
      </c>
      <c r="E125" s="5">
        <f t="shared" si="6"/>
        <v>34.41238026414704</v>
      </c>
      <c r="F125" s="6"/>
      <c r="G125" s="5">
        <f t="shared" si="7"/>
        <v>31.503968986816897</v>
      </c>
      <c r="H125" s="5">
        <f>+($G$6-SUM($G$8:G125))*H$6/12</f>
        <v>3.7405712510347535</v>
      </c>
      <c r="I125" s="5">
        <f t="shared" si="8"/>
        <v>35.24454023785165</v>
      </c>
    </row>
    <row r="126" spans="1:9" ht="12.75">
      <c r="A126" s="5" t="s">
        <v>18</v>
      </c>
      <c r="B126" s="6"/>
      <c r="C126" s="5">
        <f t="shared" si="5"/>
        <v>31.10957986814562</v>
      </c>
      <c r="D126" s="5">
        <f>+($C$6-SUM($C$8:C126))*D$6/12</f>
        <v>3.175769611539824</v>
      </c>
      <c r="E126" s="5">
        <f t="shared" si="6"/>
        <v>34.28534947968544</v>
      </c>
      <c r="F126" s="6"/>
      <c r="G126" s="5">
        <f t="shared" si="7"/>
        <v>31.503968986816897</v>
      </c>
      <c r="H126" s="5">
        <f>+($G$6-SUM($G$8:G126))*H$6/12</f>
        <v>3.596703125994958</v>
      </c>
      <c r="I126" s="5">
        <f t="shared" si="8"/>
        <v>35.10067211281186</v>
      </c>
    </row>
    <row r="127" spans="1:9" ht="12.75">
      <c r="A127" s="5" t="s">
        <v>18</v>
      </c>
      <c r="B127" s="6"/>
      <c r="C127" s="5">
        <f t="shared" si="5"/>
        <v>31.10957986814562</v>
      </c>
      <c r="D127" s="5">
        <f>+($C$6-SUM($C$8:C127))*D$6/12</f>
        <v>3.0487388270782283</v>
      </c>
      <c r="E127" s="5">
        <f t="shared" si="6"/>
        <v>34.15831869522385</v>
      </c>
      <c r="F127" s="6"/>
      <c r="G127" s="5">
        <f t="shared" si="7"/>
        <v>31.503968986816897</v>
      </c>
      <c r="H127" s="5">
        <f>+($G$6-SUM($G$8:G127))*H$6/12</f>
        <v>3.452835000955161</v>
      </c>
      <c r="I127" s="5">
        <f t="shared" si="8"/>
        <v>34.956803987772055</v>
      </c>
    </row>
    <row r="128" spans="1:9" ht="12.75">
      <c r="A128" s="5" t="s">
        <v>19</v>
      </c>
      <c r="B128" s="6"/>
      <c r="C128" s="5">
        <f t="shared" si="5"/>
        <v>31.10957986814562</v>
      </c>
      <c r="D128" s="5">
        <f>+($C$6-SUM($C$8:C128))*D$6/12</f>
        <v>2.9217080426166326</v>
      </c>
      <c r="E128" s="5">
        <f t="shared" si="6"/>
        <v>34.03128791076225</v>
      </c>
      <c r="F128" s="6"/>
      <c r="G128" s="5">
        <f t="shared" si="7"/>
        <v>31.503968986816897</v>
      </c>
      <c r="H128" s="5">
        <f>+($G$6-SUM($G$8:G128))*H$6/12</f>
        <v>3.3089668759153645</v>
      </c>
      <c r="I128" s="5">
        <f t="shared" si="8"/>
        <v>34.81293586273226</v>
      </c>
    </row>
    <row r="129" spans="1:9" ht="12.75">
      <c r="A129" s="5" t="s">
        <v>19</v>
      </c>
      <c r="B129" s="6"/>
      <c r="C129" s="5">
        <f t="shared" si="5"/>
        <v>31.10957986814562</v>
      </c>
      <c r="D129" s="5">
        <f>+($C$6-SUM($C$8:C129))*D$6/12</f>
        <v>2.7946772581550374</v>
      </c>
      <c r="E129" s="5">
        <f t="shared" si="6"/>
        <v>33.90425712630066</v>
      </c>
      <c r="F129" s="6"/>
      <c r="G129" s="5">
        <f t="shared" si="7"/>
        <v>31.503968986816897</v>
      </c>
      <c r="H129" s="5">
        <f>+($G$6-SUM($G$8:G129))*H$6/12</f>
        <v>3.165098750875568</v>
      </c>
      <c r="I129" s="5">
        <f t="shared" si="8"/>
        <v>34.669067737692465</v>
      </c>
    </row>
    <row r="130" spans="1:9" ht="12.75">
      <c r="A130" s="5" t="s">
        <v>19</v>
      </c>
      <c r="B130" s="6"/>
      <c r="C130" s="5">
        <f t="shared" si="5"/>
        <v>31.10957986814562</v>
      </c>
      <c r="D130" s="5">
        <f>+($C$6-SUM($C$8:C130))*D$6/12</f>
        <v>2.6676464736934418</v>
      </c>
      <c r="E130" s="5">
        <f t="shared" si="6"/>
        <v>33.77722634183906</v>
      </c>
      <c r="F130" s="6"/>
      <c r="G130" s="5">
        <f t="shared" si="7"/>
        <v>31.503968986816897</v>
      </c>
      <c r="H130" s="5">
        <f>+($G$6-SUM($G$8:G130))*H$6/12</f>
        <v>3.0212306258357717</v>
      </c>
      <c r="I130" s="5">
        <f t="shared" si="8"/>
        <v>34.52519961265267</v>
      </c>
    </row>
    <row r="131" spans="1:9" ht="12.75">
      <c r="A131" s="5" t="s">
        <v>19</v>
      </c>
      <c r="B131" s="6"/>
      <c r="C131" s="5">
        <f t="shared" si="5"/>
        <v>31.10957986814562</v>
      </c>
      <c r="D131" s="5">
        <f>+($C$6-SUM($C$8:C131))*D$6/12</f>
        <v>2.540615689231846</v>
      </c>
      <c r="E131" s="5">
        <f t="shared" si="6"/>
        <v>33.650195557377465</v>
      </c>
      <c r="F131" s="6"/>
      <c r="G131" s="5">
        <f t="shared" si="7"/>
        <v>31.503968986816897</v>
      </c>
      <c r="H131" s="5">
        <f>+($G$6-SUM($G$8:G131))*H$6/12</f>
        <v>2.877362500795975</v>
      </c>
      <c r="I131" s="5">
        <f t="shared" si="8"/>
        <v>34.38133148761287</v>
      </c>
    </row>
    <row r="132" spans="1:9" ht="12.75">
      <c r="A132" s="5" t="s">
        <v>19</v>
      </c>
      <c r="B132" s="6"/>
      <c r="C132" s="5">
        <f t="shared" si="5"/>
        <v>31.10957986814562</v>
      </c>
      <c r="D132" s="5">
        <f>+($C$6-SUM($C$8:C132))*D$6/12</f>
        <v>2.413584904770251</v>
      </c>
      <c r="E132" s="5">
        <f t="shared" si="6"/>
        <v>33.52316477291587</v>
      </c>
      <c r="F132" s="6"/>
      <c r="G132" s="5">
        <f t="shared" si="7"/>
        <v>31.503968986816897</v>
      </c>
      <c r="H132" s="5">
        <f>+($G$6-SUM($G$8:G132))*H$6/12</f>
        <v>2.7334943757561785</v>
      </c>
      <c r="I132" s="5">
        <f t="shared" si="8"/>
        <v>34.237463362573074</v>
      </c>
    </row>
    <row r="133" spans="1:9" ht="12.75">
      <c r="A133" s="5" t="s">
        <v>19</v>
      </c>
      <c r="B133" s="6"/>
      <c r="C133" s="5">
        <f t="shared" si="5"/>
        <v>31.10957986814562</v>
      </c>
      <c r="D133" s="5">
        <f>+($C$6-SUM($C$8:C133))*D$6/12</f>
        <v>2.2865541203086557</v>
      </c>
      <c r="E133" s="5">
        <f t="shared" si="6"/>
        <v>33.396133988454274</v>
      </c>
      <c r="F133" s="6"/>
      <c r="G133" s="5">
        <f t="shared" si="7"/>
        <v>31.503968986816897</v>
      </c>
      <c r="H133" s="5">
        <f>+($G$6-SUM($G$8:G133))*H$6/12</f>
        <v>2.5896262507163823</v>
      </c>
      <c r="I133" s="5">
        <f t="shared" si="8"/>
        <v>34.09359523753328</v>
      </c>
    </row>
    <row r="134" spans="1:9" ht="12.75">
      <c r="A134" s="5" t="s">
        <v>19</v>
      </c>
      <c r="B134" s="6"/>
      <c r="C134" s="5">
        <f t="shared" si="5"/>
        <v>31.10957986814562</v>
      </c>
      <c r="D134" s="5">
        <f>+($C$6-SUM($C$8:C134))*D$6/12</f>
        <v>2.15952333584706</v>
      </c>
      <c r="E134" s="5">
        <f t="shared" si="6"/>
        <v>33.26910320399268</v>
      </c>
      <c r="F134" s="6"/>
      <c r="G134" s="5">
        <f t="shared" si="7"/>
        <v>31.503968986816897</v>
      </c>
      <c r="H134" s="5">
        <f>+($G$6-SUM($G$8:G134))*H$6/12</f>
        <v>2.4457581256765857</v>
      </c>
      <c r="I134" s="5">
        <f t="shared" si="8"/>
        <v>33.949727112493484</v>
      </c>
    </row>
    <row r="135" spans="1:9" ht="12.75">
      <c r="A135" s="5" t="s">
        <v>19</v>
      </c>
      <c r="B135" s="6"/>
      <c r="C135" s="5">
        <f t="shared" si="5"/>
        <v>31.10957986814562</v>
      </c>
      <c r="D135" s="5">
        <f>+($C$6-SUM($C$8:C135))*D$6/12</f>
        <v>2.0324925513854644</v>
      </c>
      <c r="E135" s="5">
        <f t="shared" si="6"/>
        <v>33.14207241953108</v>
      </c>
      <c r="F135" s="6"/>
      <c r="G135" s="5">
        <f t="shared" si="7"/>
        <v>31.503968986816897</v>
      </c>
      <c r="H135" s="5">
        <f>+($G$6-SUM($G$8:G135))*H$6/12</f>
        <v>2.301890000636789</v>
      </c>
      <c r="I135" s="5">
        <f t="shared" si="8"/>
        <v>33.80585898745369</v>
      </c>
    </row>
    <row r="136" spans="1:9" ht="12.75">
      <c r="A136" s="5" t="s">
        <v>19</v>
      </c>
      <c r="B136" s="6"/>
      <c r="C136" s="5">
        <f t="shared" si="5"/>
        <v>31.10957986814562</v>
      </c>
      <c r="D136" s="5">
        <f>+($C$6-SUM($C$8:C136))*D$6/12</f>
        <v>1.905461766923869</v>
      </c>
      <c r="E136" s="5">
        <f t="shared" si="6"/>
        <v>33.01504163506949</v>
      </c>
      <c r="F136" s="6"/>
      <c r="G136" s="5">
        <f t="shared" si="7"/>
        <v>31.503968986816897</v>
      </c>
      <c r="H136" s="5">
        <f>+($G$6-SUM($G$8:G136))*H$6/12</f>
        <v>2.1580218755969924</v>
      </c>
      <c r="I136" s="5">
        <f t="shared" si="8"/>
        <v>33.66199086241389</v>
      </c>
    </row>
    <row r="137" spans="1:9" ht="12.75">
      <c r="A137" s="5" t="s">
        <v>19</v>
      </c>
      <c r="B137" s="6"/>
      <c r="C137" s="5">
        <f aca="true" t="shared" si="9" ref="C137:C151">+$C$6/144</f>
        <v>31.10957986814562</v>
      </c>
      <c r="D137" s="5">
        <f>+($C$6-SUM($C$8:C137))*D$6/12</f>
        <v>1.7784309824622735</v>
      </c>
      <c r="E137" s="5">
        <f aca="true" t="shared" si="10" ref="E137:E150">C137+D137</f>
        <v>32.88801085060789</v>
      </c>
      <c r="F137" s="6"/>
      <c r="G137" s="5">
        <f aca="true" t="shared" si="11" ref="G137:G151">+$G$6/144</f>
        <v>31.503968986816897</v>
      </c>
      <c r="H137" s="5">
        <f>+($G$6-SUM($G$8:G137))*H$6/12</f>
        <v>2.0141537505571963</v>
      </c>
      <c r="I137" s="5">
        <f aca="true" t="shared" si="12" ref="I137:I150">+G137+H137</f>
        <v>33.51812273737409</v>
      </c>
    </row>
    <row r="138" spans="1:9" ht="12.75">
      <c r="A138" s="5" t="s">
        <v>19</v>
      </c>
      <c r="B138" s="6"/>
      <c r="C138" s="5">
        <f t="shared" si="9"/>
        <v>31.10957986814562</v>
      </c>
      <c r="D138" s="5">
        <f>+($C$6-SUM($C$8:C138))*D$6/12</f>
        <v>1.651400198000678</v>
      </c>
      <c r="E138" s="5">
        <f t="shared" si="10"/>
        <v>32.760980066146296</v>
      </c>
      <c r="F138" s="6"/>
      <c r="G138" s="5">
        <f t="shared" si="11"/>
        <v>31.503968986816897</v>
      </c>
      <c r="H138" s="5">
        <f>+($G$6-SUM($G$8:G138))*H$6/12</f>
        <v>1.8702856255173979</v>
      </c>
      <c r="I138" s="5">
        <f t="shared" si="12"/>
        <v>33.3742546123343</v>
      </c>
    </row>
    <row r="139" spans="1:9" ht="12.75">
      <c r="A139" s="5" t="s">
        <v>19</v>
      </c>
      <c r="B139" s="6"/>
      <c r="C139" s="5">
        <f t="shared" si="9"/>
        <v>31.10957986814562</v>
      </c>
      <c r="D139" s="5">
        <f>+($C$6-SUM($C$8:C139))*D$6/12</f>
        <v>1.5243694135390824</v>
      </c>
      <c r="E139" s="5">
        <f t="shared" si="10"/>
        <v>32.6339492816847</v>
      </c>
      <c r="F139" s="6"/>
      <c r="G139" s="5">
        <f t="shared" si="11"/>
        <v>31.503968986816897</v>
      </c>
      <c r="H139" s="5">
        <f>+($G$6-SUM($G$8:G139))*H$6/12</f>
        <v>1.7264175004775992</v>
      </c>
      <c r="I139" s="5">
        <f t="shared" si="12"/>
        <v>33.230386487294496</v>
      </c>
    </row>
    <row r="140" spans="1:9" ht="12.75">
      <c r="A140" s="5" t="s">
        <v>20</v>
      </c>
      <c r="B140" s="6"/>
      <c r="C140" s="5">
        <f t="shared" si="9"/>
        <v>31.10957986814562</v>
      </c>
      <c r="D140" s="5">
        <f>+($C$6-SUM($C$8:C140))*D$6/12</f>
        <v>1.397338629077489</v>
      </c>
      <c r="E140" s="5">
        <f t="shared" si="10"/>
        <v>32.50691849722311</v>
      </c>
      <c r="F140" s="6"/>
      <c r="G140" s="5">
        <f t="shared" si="11"/>
        <v>31.503968986816897</v>
      </c>
      <c r="H140" s="5">
        <f>+($G$6-SUM($G$8:G140))*H$6/12</f>
        <v>1.5825493754378008</v>
      </c>
      <c r="I140" s="5">
        <f t="shared" si="12"/>
        <v>33.0865183622547</v>
      </c>
    </row>
    <row r="141" spans="1:9" ht="12.75">
      <c r="A141" s="5" t="s">
        <v>20</v>
      </c>
      <c r="B141" s="6"/>
      <c r="C141" s="5">
        <f t="shared" si="9"/>
        <v>31.10957986814562</v>
      </c>
      <c r="D141" s="5">
        <f>+($C$6-SUM($C$8:C141))*D$6/12</f>
        <v>1.2703078446158953</v>
      </c>
      <c r="E141" s="5">
        <f t="shared" si="10"/>
        <v>32.379887712761516</v>
      </c>
      <c r="F141" s="6"/>
      <c r="G141" s="5">
        <f t="shared" si="11"/>
        <v>31.503968986816897</v>
      </c>
      <c r="H141" s="5">
        <f>+($G$6-SUM($G$8:G141))*H$6/12</f>
        <v>1.438681250398002</v>
      </c>
      <c r="I141" s="5">
        <f t="shared" si="12"/>
        <v>32.9426502372149</v>
      </c>
    </row>
    <row r="142" spans="1:9" ht="12.75">
      <c r="A142" s="5" t="s">
        <v>20</v>
      </c>
      <c r="B142" s="6"/>
      <c r="C142" s="5">
        <f t="shared" si="9"/>
        <v>31.10957986814562</v>
      </c>
      <c r="D142" s="5">
        <f>+($C$6-SUM($C$8:C142))*D$6/12</f>
        <v>1.1432770601543016</v>
      </c>
      <c r="E142" s="5">
        <f t="shared" si="10"/>
        <v>32.25285692829992</v>
      </c>
      <c r="F142" s="6"/>
      <c r="G142" s="5">
        <f t="shared" si="11"/>
        <v>31.503968986816897</v>
      </c>
      <c r="H142" s="5">
        <f>+($G$6-SUM($G$8:G142))*H$6/12</f>
        <v>1.2948131253582036</v>
      </c>
      <c r="I142" s="5">
        <f t="shared" si="12"/>
        <v>32.798782112175104</v>
      </c>
    </row>
    <row r="143" spans="1:9" ht="12.75">
      <c r="A143" s="5" t="s">
        <v>20</v>
      </c>
      <c r="B143" s="6"/>
      <c r="C143" s="5">
        <f t="shared" si="9"/>
        <v>31.10957986814562</v>
      </c>
      <c r="D143" s="5">
        <f>+($C$6-SUM($C$8:C143))*D$6/12</f>
        <v>1.0162462756927082</v>
      </c>
      <c r="E143" s="5">
        <f t="shared" si="10"/>
        <v>32.125826143838324</v>
      </c>
      <c r="F143" s="6"/>
      <c r="G143" s="5">
        <f t="shared" si="11"/>
        <v>31.503968986816897</v>
      </c>
      <c r="H143" s="5">
        <f>+($G$6-SUM($G$8:G143))*H$6/12</f>
        <v>1.150945000318405</v>
      </c>
      <c r="I143" s="5">
        <f t="shared" si="12"/>
        <v>32.6549139871353</v>
      </c>
    </row>
    <row r="144" spans="1:9" ht="12.75">
      <c r="A144" s="5" t="s">
        <v>20</v>
      </c>
      <c r="B144" s="6"/>
      <c r="C144" s="5">
        <f t="shared" si="9"/>
        <v>31.10957986814562</v>
      </c>
      <c r="D144" s="5">
        <f>+($C$6-SUM($C$8:C144))*D$6/12</f>
        <v>0.8892154912311144</v>
      </c>
      <c r="E144" s="5">
        <f t="shared" si="10"/>
        <v>31.998795359376732</v>
      </c>
      <c r="F144" s="6"/>
      <c r="G144" s="5">
        <f t="shared" si="11"/>
        <v>31.503968986816897</v>
      </c>
      <c r="H144" s="5">
        <f>+($G$6-SUM($G$8:G144))*H$6/12</f>
        <v>1.0070768752786063</v>
      </c>
      <c r="I144" s="5">
        <f t="shared" si="12"/>
        <v>32.5110458620955</v>
      </c>
    </row>
    <row r="145" spans="1:9" ht="12.75">
      <c r="A145" s="5" t="s">
        <v>20</v>
      </c>
      <c r="B145" s="6"/>
      <c r="C145" s="5">
        <f t="shared" si="9"/>
        <v>31.10957986814562</v>
      </c>
      <c r="D145" s="5">
        <f>+($C$6-SUM($C$8:C145))*D$6/12</f>
        <v>0.7621847067695208</v>
      </c>
      <c r="E145" s="5">
        <f t="shared" si="10"/>
        <v>31.87176457491514</v>
      </c>
      <c r="F145" s="6"/>
      <c r="G145" s="5">
        <f t="shared" si="11"/>
        <v>31.503968986816897</v>
      </c>
      <c r="H145" s="5">
        <f>+($G$6-SUM($G$8:G145))*H$6/12</f>
        <v>0.8632087502388078</v>
      </c>
      <c r="I145" s="5">
        <f t="shared" si="12"/>
        <v>32.367177737055705</v>
      </c>
    </row>
    <row r="146" spans="1:9" ht="12.75">
      <c r="A146" s="5" t="s">
        <v>20</v>
      </c>
      <c r="B146" s="6"/>
      <c r="C146" s="5">
        <f t="shared" si="9"/>
        <v>31.10957986814562</v>
      </c>
      <c r="D146" s="5">
        <f>+($C$6-SUM($C$8:C146))*D$6/12</f>
        <v>0.6351539223079272</v>
      </c>
      <c r="E146" s="5">
        <f t="shared" si="10"/>
        <v>31.744733790453548</v>
      </c>
      <c r="F146" s="6"/>
      <c r="G146" s="5">
        <f t="shared" si="11"/>
        <v>31.503968986816897</v>
      </c>
      <c r="H146" s="5">
        <f>+($G$6-SUM($G$8:G146))*H$6/12</f>
        <v>0.7193406251990093</v>
      </c>
      <c r="I146" s="5">
        <f t="shared" si="12"/>
        <v>32.2233096120159</v>
      </c>
    </row>
    <row r="147" spans="1:9" ht="12.75">
      <c r="A147" s="5" t="s">
        <v>20</v>
      </c>
      <c r="B147" s="6"/>
      <c r="C147" s="5">
        <f t="shared" si="9"/>
        <v>31.10957986814562</v>
      </c>
      <c r="D147" s="5">
        <f>+($C$6-SUM($C$8:C147))*D$6/12</f>
        <v>0.5081231378463337</v>
      </c>
      <c r="E147" s="5">
        <f t="shared" si="10"/>
        <v>31.617703005991952</v>
      </c>
      <c r="F147" s="6"/>
      <c r="G147" s="5">
        <f t="shared" si="11"/>
        <v>31.503968986816897</v>
      </c>
      <c r="H147" s="5">
        <f>+($G$6-SUM($G$8:G147))*H$6/12</f>
        <v>0.5754725001592108</v>
      </c>
      <c r="I147" s="5">
        <f t="shared" si="12"/>
        <v>32.07944148697611</v>
      </c>
    </row>
    <row r="148" spans="1:9" ht="12.75">
      <c r="A148" s="5" t="s">
        <v>20</v>
      </c>
      <c r="B148" s="6"/>
      <c r="C148" s="5">
        <f t="shared" si="9"/>
        <v>31.10957986814562</v>
      </c>
      <c r="D148" s="5">
        <f>+($C$6-SUM($C$8:C148))*D$6/12</f>
        <v>0.38109235338473996</v>
      </c>
      <c r="E148" s="5">
        <f t="shared" si="10"/>
        <v>31.49067222153036</v>
      </c>
      <c r="F148" s="6"/>
      <c r="G148" s="5">
        <f t="shared" si="11"/>
        <v>31.503968986816897</v>
      </c>
      <c r="H148" s="5">
        <f>+($G$6-SUM($G$8:G148))*H$6/12</f>
        <v>0.43160437511941224</v>
      </c>
      <c r="I148" s="5">
        <f t="shared" si="12"/>
        <v>31.93557336193631</v>
      </c>
    </row>
    <row r="149" spans="1:9" ht="12.75">
      <c r="A149" s="5" t="s">
        <v>20</v>
      </c>
      <c r="B149" s="6"/>
      <c r="C149" s="5">
        <f t="shared" si="9"/>
        <v>31.10957986814562</v>
      </c>
      <c r="D149" s="5">
        <f>+($C$6-SUM($C$8:C149))*D$6/12</f>
        <v>0.2540615689231464</v>
      </c>
      <c r="E149" s="5">
        <f t="shared" si="10"/>
        <v>31.363641437068765</v>
      </c>
      <c r="F149" s="6"/>
      <c r="G149" s="5">
        <f t="shared" si="11"/>
        <v>31.503968986816897</v>
      </c>
      <c r="H149" s="5">
        <f>+($G$6-SUM($G$8:G149))*H$6/12</f>
        <v>0.28773625007961373</v>
      </c>
      <c r="I149" s="5">
        <f t="shared" si="12"/>
        <v>31.79170523689651</v>
      </c>
    </row>
    <row r="150" spans="1:9" ht="12.75">
      <c r="A150" s="5" t="s">
        <v>20</v>
      </c>
      <c r="B150" s="6"/>
      <c r="C150" s="5">
        <f t="shared" si="9"/>
        <v>31.10957986814562</v>
      </c>
      <c r="D150" s="5">
        <f>+($C$6-SUM($C$8:C150))*D$6/12</f>
        <v>0.12703078446155278</v>
      </c>
      <c r="E150" s="5">
        <f t="shared" si="10"/>
        <v>31.236610652607173</v>
      </c>
      <c r="F150" s="6"/>
      <c r="G150" s="5">
        <f t="shared" si="11"/>
        <v>31.503968986816897</v>
      </c>
      <c r="H150" s="5">
        <f>+($G$6-SUM($G$8:G150))*H$6/12</f>
        <v>0.14386812503981516</v>
      </c>
      <c r="I150" s="5">
        <f t="shared" si="12"/>
        <v>31.647837111856713</v>
      </c>
    </row>
    <row r="151" spans="1:9" ht="12.75">
      <c r="A151" s="5" t="s">
        <v>20</v>
      </c>
      <c r="B151" s="6"/>
      <c r="C151" s="5">
        <f t="shared" si="9"/>
        <v>31.10957986814562</v>
      </c>
      <c r="D151" s="5">
        <f>+($C$6-SUM($C$8:C151))*D$6/12</f>
        <v>-4.085147035463403E-14</v>
      </c>
      <c r="E151" s="5">
        <f aca="true" t="shared" si="13" ref="E151">C151+D151</f>
        <v>31.10957986814558</v>
      </c>
      <c r="F151" s="6"/>
      <c r="G151" s="5">
        <f t="shared" si="11"/>
        <v>31.503968986816897</v>
      </c>
      <c r="H151" s="5">
        <f>+($G$6-SUM($G$8:G151))*H$6/12</f>
        <v>1.661343655238549E-14</v>
      </c>
      <c r="I151" s="5">
        <f aca="true" t="shared" si="14" ref="I151">+G151+H151</f>
        <v>31.503968986816915</v>
      </c>
    </row>
    <row r="153" spans="3:9" ht="12.75">
      <c r="C153" s="5">
        <f>SUM(C8:C152)</f>
        <v>4479.779501012979</v>
      </c>
      <c r="D153" s="5">
        <f>SUM(D8:D152)</f>
        <v>1308.1630183854993</v>
      </c>
      <c r="E153" s="5">
        <f>SUM(E8:E152)</f>
        <v>5787.942519398469</v>
      </c>
      <c r="G153" s="5">
        <f>SUM(G8:G152)</f>
        <v>4536.571534101629</v>
      </c>
      <c r="H153" s="5">
        <f>SUM(H8:H152)</f>
        <v>1481.5539516598326</v>
      </c>
      <c r="I153" s="5">
        <f>SUM(I8:I152)</f>
        <v>6018.125485761465</v>
      </c>
    </row>
    <row r="155" spans="1:9" ht="12.75">
      <c r="A155" s="87" t="s">
        <v>8</v>
      </c>
      <c r="C155" s="5">
        <f>AVERAGE(C8:C151)</f>
        <v>31.10957986814569</v>
      </c>
      <c r="D155" s="5">
        <f aca="true" t="shared" si="15" ref="D155:E155">AVERAGE(D8:D151)</f>
        <v>9.084465405454857</v>
      </c>
      <c r="E155" s="5">
        <f t="shared" si="15"/>
        <v>40.19404527360048</v>
      </c>
      <c r="G155" s="5">
        <f>AVERAGE(G8:G151)</f>
        <v>31.503968986816872</v>
      </c>
      <c r="H155" s="5">
        <f aca="true" t="shared" si="16" ref="H155:I155">AVERAGE(H8:H151)</f>
        <v>10.288569108748838</v>
      </c>
      <c r="I155" s="5">
        <f t="shared" si="16"/>
        <v>41.79253809556573</v>
      </c>
    </row>
    <row r="157" spans="4:5" ht="12.75">
      <c r="D157" s="88"/>
      <c r="E157" s="89"/>
    </row>
  </sheetData>
  <mergeCells count="4">
    <mergeCell ref="G5:I5"/>
    <mergeCell ref="C5:E5"/>
    <mergeCell ref="C4:E4"/>
    <mergeCell ref="G4:I4"/>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CA20EBE7027A40B28A23406B9AAE23" ma:contentTypeVersion="0" ma:contentTypeDescription="Create a new document." ma:contentTypeScope="" ma:versionID="8be74f450a57c6d81af7be0a712ad7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CAE950B-3545-4695-A746-58EF118D1CD0}"/>
</file>

<file path=customXml/itemProps2.xml><?xml version="1.0" encoding="utf-8"?>
<ds:datastoreItem xmlns:ds="http://schemas.openxmlformats.org/officeDocument/2006/customXml" ds:itemID="{50310538-46F8-439C-B88E-8CC3A91586D0}"/>
</file>

<file path=customXml/itemProps3.xml><?xml version="1.0" encoding="utf-8"?>
<ds:datastoreItem xmlns:ds="http://schemas.openxmlformats.org/officeDocument/2006/customXml" ds:itemID="{DF3B0E73-54D9-409C-B524-471354E5DE88}"/>
</file>

<file path=customXml/itemProps4.xml><?xml version="1.0" encoding="utf-8"?>
<ds:datastoreItem xmlns:ds="http://schemas.openxmlformats.org/officeDocument/2006/customXml" ds:itemID="{FAD101B5-6D04-4025-A9FC-23F2156AB78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subject/>
  <dc:creator>BPA User</dc:creator>
  <cp:keywords/>
  <dc:description/>
  <cp:lastModifiedBy>Summer Goodwin</cp:lastModifiedBy>
  <cp:lastPrinted>2014-09-25T18:11:02Z</cp:lastPrinted>
  <dcterms:created xsi:type="dcterms:W3CDTF">2000-08-25T00:46:01Z</dcterms:created>
  <dcterms:modified xsi:type="dcterms:W3CDTF">2015-02-19T20:13:18Z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490394L</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TS001019777</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Loan amortization schedule</vt:lpwstr>
  </property>
  <property fmtid="{D5CDD505-2E9C-101B-9397-08002B2CF9AE}" pid="18" name="TimesCloned">
    <vt:lpwstr>1.00000000000000</vt:lpwstr>
  </property>
  <property fmtid="{D5CDD505-2E9C-101B-9397-08002B2CF9AE}" pid="19" name="display_urn:schemas-microsoft-com:office:office#APEditor">
    <vt:lpwstr>REDMOND\v-luannv</vt:lpwstr>
  </property>
  <property fmtid="{D5CDD505-2E9C-101B-9397-08002B2CF9AE}" pid="20" name="APEditor">
    <vt:lpwstr>92</vt:lpwstr>
  </property>
  <property fmtid="{D5CDD505-2E9C-101B-9397-08002B2CF9AE}" pid="21" name="Provider">
    <vt:lpwstr>EY006220130</vt:lpwstr>
  </property>
  <property fmtid="{D5CDD505-2E9C-101B-9397-08002B2CF9AE}" pid="22" name="SourceTitle">
    <vt:lpwstr>Loan amortization schedule</vt:lpwstr>
  </property>
  <property fmtid="{D5CDD505-2E9C-101B-9397-08002B2CF9AE}" pid="23" name="TPApplication">
    <vt:lpwstr>Excel</vt:lpwstr>
  </property>
  <property fmtid="{D5CDD505-2E9C-101B-9397-08002B2CF9AE}" pid="24" name="TPLaunchHelpLink">
    <vt:lpwstr/>
  </property>
  <property fmtid="{D5CDD505-2E9C-101B-9397-08002B2CF9AE}" pid="25" name="OpenTemplate">
    <vt:lpwstr>1</vt:lpwstr>
  </property>
  <property fmtid="{D5CDD505-2E9C-101B-9397-08002B2CF9AE}" pid="26" name="UACurrentWords">
    <vt:lpwstr>0</vt:lpwstr>
  </property>
  <property fmtid="{D5CDD505-2E9C-101B-9397-08002B2CF9AE}" pid="27" name="UALocRecommendation">
    <vt:lpwstr>Localize</vt:lpwstr>
  </property>
  <property fmtid="{D5CDD505-2E9C-101B-9397-08002B2CF9AE}" pid="28" name="Applications">
    <vt:lpwstr>182;#Office XP;#184;#Office 2000;#79;#Template 12;#23;#Microsoft Office Excel 2007;#22;#Excel 2003</vt:lpwstr>
  </property>
  <property fmtid="{D5CDD505-2E9C-101B-9397-08002B2CF9AE}" pid="29" name="TemplateStatus">
    <vt:lpwstr>Complete</vt:lpwstr>
  </property>
  <property fmtid="{D5CDD505-2E9C-101B-9397-08002B2CF9AE}" pid="30" name="ContentTypeId">
    <vt:lpwstr>0x01010012CA20EBE7027A40B28A23406B9AAE23</vt:lpwstr>
  </property>
  <property fmtid="{D5CDD505-2E9C-101B-9397-08002B2CF9AE}" pid="31" name="IsDeleted">
    <vt:lpwstr>0</vt:lpwstr>
  </property>
  <property fmtid="{D5CDD505-2E9C-101B-9397-08002B2CF9AE}" pid="32" name="ShowIn">
    <vt:lpwstr>Show everywhere</vt:lpwstr>
  </property>
  <property fmtid="{D5CDD505-2E9C-101B-9397-08002B2CF9AE}" pid="33" name="UANotes">
    <vt:lpwstr>LEGACY FROM TOW. June 2003 Retrofit</vt:lpwstr>
  </property>
  <property fmtid="{D5CDD505-2E9C-101B-9397-08002B2CF9AE}" pid="34" name="PublishStatusLookup">
    <vt:lpwstr>264135</vt:lpwstr>
  </property>
  <property fmtid="{D5CDD505-2E9C-101B-9397-08002B2CF9AE}" pid="35" name="TPClientViewer">
    <vt:lpwstr>Microsoft Office Excel</vt:lpwstr>
  </property>
  <property fmtid="{D5CDD505-2E9C-101B-9397-08002B2CF9AE}" pid="36" name="TPComponent">
    <vt:lpwstr>EXCELFiles</vt:lpwstr>
  </property>
  <property fmtid="{D5CDD505-2E9C-101B-9397-08002B2CF9AE}" pid="37" name="TPNamespace">
    <vt:lpwstr>EXCEL</vt:lpwstr>
  </property>
  <property fmtid="{D5CDD505-2E9C-101B-9397-08002B2CF9AE}" pid="38" name="APTrustLevel">
    <vt:lpwstr>1.00000000000000</vt:lpwstr>
  </property>
  <property fmtid="{D5CDD505-2E9C-101B-9397-08002B2CF9AE}" pid="39" name="TrustLevel">
    <vt:lpwstr>Microsoft Managed Content</vt:lpwstr>
  </property>
  <property fmtid="{D5CDD505-2E9C-101B-9397-08002B2CF9AE}" pid="40" name="Content Type">
    <vt:lpwstr>OOFile</vt:lpwstr>
  </property>
  <property fmtid="{D5CDD505-2E9C-101B-9397-08002B2CF9AE}" pid="41" name="AuthoringAssetId">
    <vt:lpwstr>TP001019777</vt:lpwstr>
  </property>
  <property fmtid="{D5CDD505-2E9C-101B-9397-08002B2CF9AE}" pid="42" name="NumericAssetId">
    <vt:lpwstr/>
  </property>
  <property fmtid="{D5CDD505-2E9C-101B-9397-08002B2CF9AE}" pid="43" name="AppVer">
    <vt:lpwstr/>
  </property>
  <property fmtid="{D5CDD505-2E9C-101B-9397-08002B2CF9AE}" pid="44" name="Order">
    <vt:r8>6900</vt:r8>
  </property>
  <property fmtid="{D5CDD505-2E9C-101B-9397-08002B2CF9AE}" pid="45" name="xd_Signature">
    <vt:bool>false</vt:bool>
  </property>
  <property fmtid="{D5CDD505-2E9C-101B-9397-08002B2CF9AE}" pid="46" name="xd_ProgID">
    <vt:lpwstr/>
  </property>
  <property fmtid="{D5CDD505-2E9C-101B-9397-08002B2CF9AE}" pid="47" name="_SourceUrl">
    <vt:lpwstr/>
  </property>
  <property fmtid="{D5CDD505-2E9C-101B-9397-08002B2CF9AE}" pid="48" name="_SharedFileIndex">
    <vt:lpwstr/>
  </property>
  <property fmtid="{D5CDD505-2E9C-101B-9397-08002B2CF9AE}" pid="49" name="TemplateUrl">
    <vt:lpwstr/>
  </property>
  <property fmtid="{D5CDD505-2E9C-101B-9397-08002B2CF9AE}" pid="50" name="display_urn">
    <vt:lpwstr>REDMOND</vt:lpwstr>
  </property>
</Properties>
</file>