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316" yWindow="3280" windowWidth="19440" windowHeight="11580" activeTab="0"/>
  </bookViews>
  <sheets>
    <sheet name="2023-2024" sheetId="2" r:id="rId1"/>
    <sheet name="Sheet1" sheetId="3" r:id="rId2"/>
    <sheet name="Sheet2" sheetId="4" r:id="rId3"/>
  </sheets>
  <externalReferences>
    <externalReference r:id="rId6"/>
  </externalReferences>
  <definedNames>
    <definedName name="_Key1" hidden="1">#REF!</definedName>
    <definedName name="_Order1" hidden="1">255</definedName>
    <definedName name="_Sort" hidden="1">#REF!</definedName>
    <definedName name="Ag_Cats">'[1]Calculations'!$AZ$8:$AZ$17</definedName>
    <definedName name="Ag_SubCat5">'[1]Calculations'!$BA$19:$BA$20</definedName>
    <definedName name="Ag_SubCat5_MeasureList2">'[1]Calculations'!$BB$20</definedName>
    <definedName name="BC_Ratio">'[1]Calculations'!$AF$20</definedName>
    <definedName name="BPA_Reimbursement">#REF!</definedName>
    <definedName name="BPA_Reimbursement_kWh">#REF!</definedName>
    <definedName name="Calc_Version">#REF!</definedName>
    <definedName name="Category_Chosen">'[1]Calculations'!$C$6</definedName>
    <definedName name="EnergyCost_Savings">#REF!</definedName>
    <definedName name="Fiscal_Year">'[1]Calculations'!$AF$5</definedName>
    <definedName name="FY_Selected">'[1]Calculations'!$AL$12</definedName>
    <definedName name="Indust_Option">'[1]Calculations'!$AF$3</definedName>
    <definedName name="Lost_Oppty">'[1]Calculations'!$AJ$3</definedName>
    <definedName name="MeasureLife_Default">'[1]Calculations'!$V$6</definedName>
    <definedName name="NewComConstruct_Yes">'[1]Calculations'!$BI$1</definedName>
    <definedName name="Non_EnergyBenefits">#REF!</definedName>
    <definedName name="OandM">#REF!</definedName>
    <definedName name="Payment_Cap">'[1]Calculations'!$AA$6</definedName>
    <definedName name="PC_Main">[0]!PC_Main</definedName>
    <definedName name="Project_Cap_Selected">'[1]Calculations'!$AN$3</definedName>
    <definedName name="Project_Cost">#REF!</definedName>
    <definedName name="PV_Energy_Savings">'[1]Calculations'!$AG$23</definedName>
    <definedName name="PV_Non_EnergyBenefits">'[1]Calculations'!$AG$24</definedName>
    <definedName name="PV_OandM">'[1]Calculations'!$AG$25</definedName>
    <definedName name="RetailRate">#REF!</definedName>
    <definedName name="Savings_Busbar">#REF!</definedName>
    <definedName name="Savings_Site">#REF!</definedName>
    <definedName name="Sector_Chosen">'[1]Calculations'!$B$6</definedName>
    <definedName name="Sectors">'[1]Calculations'!$A$8:$A$12</definedName>
    <definedName name="Simple_Payback">#REF!</definedName>
    <definedName name="transformerTable">'2023-2024'!$Z$30:$AA$43</definedName>
    <definedName name="Utility_Cats">#REF!</definedName>
    <definedName name="Utility_Measures">#REF!</definedName>
    <definedName name="Utility_SubCats">#REF!</definedName>
  </definedNames>
  <calcPr calcId="162913"/>
</workbook>
</file>

<file path=xl/sharedStrings.xml><?xml version="1.0" encoding="utf-8"?>
<sst xmlns="http://schemas.openxmlformats.org/spreadsheetml/2006/main" count="45" uniqueCount="45">
  <si>
    <t>kWh losses per day</t>
  </si>
  <si>
    <t># of Transformers by Size (in kVA)</t>
  </si>
  <si>
    <t>Trans Size</t>
  </si>
  <si>
    <t>Trans Loss</t>
  </si>
  <si>
    <t>Pick a value…</t>
  </si>
  <si>
    <t>Consumer or Farm Name</t>
  </si>
  <si>
    <t>Disconnect Date</t>
  </si>
  <si>
    <t>Reconnect Date</t>
  </si>
  <si>
    <t>Calc days off</t>
  </si>
  <si>
    <t>Site Savings (kWh)</t>
  </si>
  <si>
    <t>Busbar Savings (kWh)</t>
  </si>
  <si>
    <t>Transformer Size (kVA) (use pulldown)</t>
  </si>
  <si>
    <t>Phone Number:</t>
  </si>
  <si>
    <t>Utility Contact Name:</t>
  </si>
  <si>
    <t>Transformer Quantity</t>
  </si>
  <si>
    <t>Transformer Losses from RTF (kWh/day)</t>
  </si>
  <si>
    <t>Utility Specified Transformer Losses (kWh/day)</t>
  </si>
  <si>
    <t>Leave Column Q with zeros unless otherwise specified.</t>
  </si>
  <si>
    <t>Ima Farmer</t>
  </si>
  <si>
    <t>abc 123</t>
  </si>
  <si>
    <t>Goat head Ranch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</si>
  <si>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 Enter transformer size using pulldown</t>
    </r>
  </si>
  <si>
    <r>
      <t xml:space="preserve">Standby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osses based on Regional Technical Forum Protocol (Feb 2013) for liquid filled transformers.  </t>
    </r>
  </si>
  <si>
    <t>Meter #, ID, or Acct #</t>
  </si>
  <si>
    <t>Ura Farmer Two</t>
  </si>
  <si>
    <t>Under water farms</t>
  </si>
  <si>
    <t>Mr Hay Company</t>
  </si>
  <si>
    <t>Outstanding in the Field Farms</t>
  </si>
  <si>
    <t xml:space="preserve">Big O Ranch </t>
  </si>
  <si>
    <t>Please enter data in yellow.  Add rows as needed.  Ensure totals add all rows.</t>
  </si>
  <si>
    <t>AUDTR40195</t>
  </si>
  <si>
    <t>ENTER THE FOLLOWING VALUES IN THE DEEMED MEASURE UPLOAD TEMPLATE:</t>
  </si>
  <si>
    <t>In order to qualify as seasonal, disconnect days off are maxed out at 180.</t>
  </si>
  <si>
    <t xml:space="preserve">busbar kWh </t>
  </si>
  <si>
    <t>BPA EEI Incentive      
(at $0.03)</t>
  </si>
  <si>
    <t>509-527-6211</t>
  </si>
  <si>
    <t>Tom Osborn</t>
  </si>
  <si>
    <t>Agriculture Utility Distribution System Transformer De-Energization Report April 15, 2024</t>
  </si>
  <si>
    <t>For xxxxxxx Electric Cooperative Winter Season 2023-2024</t>
  </si>
  <si>
    <t>Project costs</t>
  </si>
  <si>
    <t>CALCULATOR SAVINGS PER UNIT</t>
  </si>
  <si>
    <t>UES REFERENCE NUMBER</t>
  </si>
  <si>
    <t>QUANTITY</t>
  </si>
  <si>
    <t>CALCULATOR BC Ratio</t>
  </si>
  <si>
    <t>Utility can input actual losses for their size, vintage, and type of transformer.  Must supply documentation.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</si>
</sst>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00"/>
    <numFmt numFmtId="166" formatCode="0.0"/>
    <numFmt numFmtId="167" formatCode="#,##0.000_);\(#,##0.000\)"/>
  </numFmts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theme="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>
      <alignment/>
      <protection/>
    </xf>
    <xf numFmtId="0" fontId="0" fillId="3" borderId="0" applyNumberFormat="0" applyAlignment="0">
      <protection/>
    </xf>
  </cellStyleXfs>
  <cellXfs count="122">
    <xf numFmtId="0" fontId="0" fillId="0" borderId="0" xfId="0"/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/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4" borderId="0" xfId="0" applyFill="1"/>
    <xf numFmtId="0" fontId="0" fillId="4" borderId="0" xfId="0" applyFont="1" applyFill="1"/>
    <xf numFmtId="0" fontId="1" fillId="4" borderId="0" xfId="0" applyFont="1" applyFill="1" applyAlignment="1">
      <alignment horizontal="centerContinuous"/>
    </xf>
    <xf numFmtId="0" fontId="0" fillId="4" borderId="0" xfId="0" applyFont="1" applyFill="1" applyAlignment="1">
      <alignment horizontal="centerContinuous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3" borderId="0" xfId="0" applyFill="1"/>
    <xf numFmtId="0" fontId="1" fillId="3" borderId="0" xfId="0" applyFont="1" applyFill="1" applyAlignment="1">
      <alignment horizontal="centerContinuous"/>
    </xf>
    <xf numFmtId="0" fontId="0" fillId="5" borderId="0" xfId="0" applyFill="1"/>
    <xf numFmtId="0" fontId="1" fillId="5" borderId="0" xfId="0" applyFont="1" applyFill="1" applyAlignment="1">
      <alignment horizontal="centerContinuous"/>
    </xf>
    <xf numFmtId="0" fontId="0" fillId="6" borderId="0" xfId="0" applyFill="1"/>
    <xf numFmtId="0" fontId="1" fillId="6" borderId="0" xfId="0" applyFont="1" applyFill="1" applyAlignment="1">
      <alignment horizontal="centerContinuous"/>
    </xf>
    <xf numFmtId="0" fontId="0" fillId="7" borderId="0" xfId="0" applyFill="1"/>
    <xf numFmtId="0" fontId="1" fillId="7" borderId="0" xfId="0" applyFont="1" applyFill="1" applyAlignment="1">
      <alignment horizontal="centerContinuous"/>
    </xf>
    <xf numFmtId="0" fontId="0" fillId="8" borderId="0" xfId="0" applyFill="1"/>
    <xf numFmtId="0" fontId="1" fillId="8" borderId="0" xfId="0" applyFont="1" applyFill="1" applyAlignment="1">
      <alignment horizontal="centerContinuous"/>
    </xf>
    <xf numFmtId="0" fontId="0" fillId="9" borderId="0" xfId="0" applyFill="1"/>
    <xf numFmtId="0" fontId="1" fillId="9" borderId="0" xfId="0" applyFont="1" applyFill="1" applyAlignment="1">
      <alignment horizontal="centerContinuous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10" borderId="0" xfId="0" applyFill="1"/>
    <xf numFmtId="0" fontId="0" fillId="10" borderId="0" xfId="0" applyFont="1" applyFill="1"/>
    <xf numFmtId="0" fontId="1" fillId="10" borderId="0" xfId="0" applyFont="1" applyFill="1"/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ont="1"/>
    <xf numFmtId="0" fontId="0" fillId="0" borderId="0" xfId="0" applyFill="1"/>
    <xf numFmtId="165" fontId="0" fillId="0" borderId="0" xfId="0" applyNumberFormat="1"/>
    <xf numFmtId="0" fontId="0" fillId="0" borderId="0" xfId="0" applyFont="1" applyFill="1"/>
    <xf numFmtId="0" fontId="0" fillId="0" borderId="1" xfId="0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2" fillId="0" borderId="0" xfId="0" applyFont="1"/>
    <xf numFmtId="0" fontId="0" fillId="11" borderId="0" xfId="0" applyFont="1" applyFill="1" applyBorder="1"/>
    <xf numFmtId="0" fontId="1" fillId="12" borderId="2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/>
    </xf>
    <xf numFmtId="3" fontId="0" fillId="12" borderId="1" xfId="0" applyNumberFormat="1" applyFill="1" applyBorder="1" applyAlignment="1">
      <alignment horizontal="center"/>
    </xf>
    <xf numFmtId="7" fontId="0" fillId="12" borderId="1" xfId="16" applyNumberFormat="1" applyFont="1" applyFill="1" applyBorder="1" applyAlignment="1">
      <alignment horizontal="center"/>
    </xf>
    <xf numFmtId="37" fontId="0" fillId="12" borderId="1" xfId="18" applyNumberFormat="1" applyFont="1" applyFill="1" applyBorder="1" applyAlignment="1">
      <alignment horizontal="center"/>
    </xf>
    <xf numFmtId="7" fontId="1" fillId="12" borderId="1" xfId="16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64" fontId="0" fillId="11" borderId="1" xfId="0" applyNumberFormat="1" applyFont="1" applyFill="1" applyBorder="1" applyAlignment="1">
      <alignment horizontal="right"/>
    </xf>
    <xf numFmtId="0" fontId="4" fillId="0" borderId="0" xfId="0" applyFont="1"/>
    <xf numFmtId="0" fontId="1" fillId="0" borderId="2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6" fontId="1" fillId="5" borderId="1" xfId="0" applyNumberFormat="1" applyFont="1" applyFill="1" applyBorder="1" applyAlignment="1" applyProtection="1">
      <alignment horizontal="center"/>
      <protection locked="0"/>
    </xf>
    <xf numFmtId="2" fontId="0" fillId="5" borderId="0" xfId="0" applyNumberFormat="1" applyFill="1" applyAlignment="1" applyProtection="1">
      <alignment horizontal="center"/>
      <protection locked="0"/>
    </xf>
    <xf numFmtId="166" fontId="1" fillId="6" borderId="1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Alignment="1" applyProtection="1">
      <alignment horizontal="center"/>
      <protection locked="0"/>
    </xf>
    <xf numFmtId="166" fontId="1" fillId="7" borderId="1" xfId="0" applyNumberFormat="1" applyFont="1" applyFill="1" applyBorder="1" applyAlignment="1" applyProtection="1">
      <alignment horizontal="center"/>
      <protection locked="0"/>
    </xf>
    <xf numFmtId="2" fontId="0" fillId="7" borderId="0" xfId="0" applyNumberFormat="1" applyFill="1" applyAlignment="1" applyProtection="1">
      <alignment horizontal="center"/>
      <protection locked="0"/>
    </xf>
    <xf numFmtId="166" fontId="1" fillId="8" borderId="1" xfId="0" applyNumberFormat="1" applyFont="1" applyFill="1" applyBorder="1" applyAlignment="1" applyProtection="1">
      <alignment horizontal="center"/>
      <protection locked="0"/>
    </xf>
    <xf numFmtId="2" fontId="0" fillId="8" borderId="0" xfId="0" applyNumberFormat="1" applyFill="1" applyAlignment="1" applyProtection="1">
      <alignment horizontal="center"/>
      <protection locked="0"/>
    </xf>
    <xf numFmtId="166" fontId="1" fillId="9" borderId="1" xfId="0" applyNumberFormat="1" applyFont="1" applyFill="1" applyBorder="1" applyAlignment="1" applyProtection="1">
      <alignment horizontal="center"/>
      <protection locked="0"/>
    </xf>
    <xf numFmtId="2" fontId="0" fillId="9" borderId="0" xfId="0" applyNumberFormat="1" applyFill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66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2" fontId="0" fillId="4" borderId="0" xfId="0" applyNumberFormat="1" applyFont="1" applyFill="1" applyAlignment="1" applyProtection="1">
      <alignment horizontal="center"/>
      <protection locked="0"/>
    </xf>
    <xf numFmtId="166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66" fontId="0" fillId="12" borderId="1" xfId="0" applyNumberFormat="1" applyFont="1" applyFill="1" applyBorder="1" applyAlignment="1">
      <alignment horizontal="center"/>
    </xf>
    <xf numFmtId="0" fontId="5" fillId="11" borderId="0" xfId="0" applyFont="1" applyFill="1"/>
    <xf numFmtId="0" fontId="0" fillId="11" borderId="0" xfId="0" applyFill="1" applyBorder="1"/>
    <xf numFmtId="0" fontId="0" fillId="11" borderId="1" xfId="0" applyFont="1" applyFill="1" applyBorder="1" applyAlignment="1">
      <alignment horizontal="left"/>
    </xf>
    <xf numFmtId="0" fontId="0" fillId="11" borderId="1" xfId="0" applyFill="1" applyBorder="1"/>
    <xf numFmtId="0" fontId="0" fillId="11" borderId="1" xfId="0" applyFont="1" applyFill="1" applyBorder="1"/>
    <xf numFmtId="0" fontId="6" fillId="13" borderId="0" xfId="0" applyFont="1" applyFill="1" applyAlignment="1">
      <alignment vertical="center"/>
    </xf>
    <xf numFmtId="0" fontId="7" fillId="13" borderId="0" xfId="0" applyFont="1" applyFill="1"/>
    <xf numFmtId="0" fontId="6" fillId="14" borderId="1" xfId="0" applyFont="1" applyFill="1" applyBorder="1" applyAlignment="1">
      <alignment horizontal="right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49" fontId="8" fillId="0" borderId="0" xfId="0" applyNumberFormat="1" applyFont="1"/>
    <xf numFmtId="44" fontId="0" fillId="11" borderId="1" xfId="16" applyFont="1" applyFill="1" applyBorder="1" applyAlignment="1">
      <alignment horizontal="center"/>
    </xf>
    <xf numFmtId="167" fontId="0" fillId="0" borderId="1" xfId="16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a Field" xfId="20"/>
    <cellStyle name="Data Nam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red%20Flippence\Local%20Settings\Temporary%20Internet%20Files\OLK4A\CreditCalc_v4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loadData"/>
      <sheetName val="Credit_Payment Calculator"/>
      <sheetName val="BPA Incentives Summary"/>
      <sheetName val="Calculations"/>
      <sheetName val="Reimbursement Data Base"/>
      <sheetName val="PV Value by Measure Life"/>
      <sheetName val="Change History"/>
    </sheetNames>
    <sheetDataSet>
      <sheetData sheetId="0"/>
      <sheetData sheetId="1"/>
      <sheetData sheetId="2"/>
      <sheetData sheetId="3">
        <row r="1">
          <cell r="BI1" t="b">
            <v>0</v>
          </cell>
        </row>
        <row r="3">
          <cell r="AF3">
            <v>2</v>
          </cell>
          <cell r="AJ3">
            <v>3</v>
          </cell>
          <cell r="AN3">
            <v>1</v>
          </cell>
        </row>
        <row r="5">
          <cell r="AF5">
            <v>5</v>
          </cell>
        </row>
        <row r="6">
          <cell r="B6" t="str">
            <v>AgriculturalSector</v>
          </cell>
          <cell r="C6" t="str">
            <v>Transformer De-energization </v>
          </cell>
          <cell r="V6">
            <v>3</v>
          </cell>
          <cell r="AA6">
            <v>0.7</v>
          </cell>
        </row>
        <row r="8">
          <cell r="A8" t="str">
            <v>Agricultural</v>
          </cell>
          <cell r="AZ8" t="str">
            <v>Select a Category</v>
          </cell>
        </row>
        <row r="9">
          <cell r="A9" t="str">
            <v>Commercial</v>
          </cell>
          <cell r="AZ9" t="str">
            <v>Audits</v>
          </cell>
        </row>
        <row r="10">
          <cell r="A10" t="str">
            <v>Industrial</v>
          </cell>
          <cell r="AZ10" t="str">
            <v>Dairy Equipment &amp; Systems</v>
          </cell>
        </row>
        <row r="11">
          <cell r="A11" t="str">
            <v>Other</v>
          </cell>
          <cell r="AZ11" t="str">
            <v>Electrical Equipment</v>
          </cell>
        </row>
        <row r="12">
          <cell r="A12" t="str">
            <v>Residential</v>
          </cell>
          <cell r="AL12">
            <v>7</v>
          </cell>
          <cell r="AZ12" t="str">
            <v>Transformer De-energization </v>
          </cell>
        </row>
        <row r="13">
          <cell r="AZ13" t="str">
            <v>Irrigation Hardware</v>
          </cell>
        </row>
        <row r="14">
          <cell r="AZ14" t="str">
            <v>SIS Projects</v>
          </cell>
        </row>
        <row r="15">
          <cell r="AZ15" t="str">
            <v>Motors</v>
          </cell>
        </row>
        <row r="16">
          <cell r="AZ16" t="str">
            <v>Multiple Measures</v>
          </cell>
        </row>
        <row r="17">
          <cell r="AZ17" t="str">
            <v>Other Agricultural Measures</v>
          </cell>
        </row>
        <row r="19">
          <cell r="BA19" t="str">
            <v>Select a Subcategory</v>
          </cell>
        </row>
        <row r="20">
          <cell r="AF20">
            <v>5.715809401312539</v>
          </cell>
          <cell r="BA20" t="str">
            <v>De-energization Year1 - Proposal</v>
          </cell>
          <cell r="BB20" t="str">
            <v>De-energize seasonally unloaded transformers - Agricultural</v>
          </cell>
        </row>
        <row r="23">
          <cell r="AG23">
            <v>360261.750755328</v>
          </cell>
        </row>
        <row r="24">
          <cell r="AG24">
            <v>0</v>
          </cell>
        </row>
        <row r="25">
          <cell r="AG25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tabSelected="1" workbookViewId="0" topLeftCell="A1">
      <pane ySplit="7" topLeftCell="A8" activePane="bottomLeft" state="frozen"/>
      <selection pane="bottomLeft" activeCell="A1" sqref="A1"/>
    </sheetView>
  </sheetViews>
  <sheetFormatPr defaultColWidth="9.140625" defaultRowHeight="12.75"/>
  <cols>
    <col min="1" max="1" width="26.421875" style="0" customWidth="1"/>
    <col min="2" max="2" width="42.57421875" style="0" customWidth="1"/>
    <col min="3" max="3" width="24.57421875" style="0" customWidth="1"/>
    <col min="4" max="4" width="20.421875" style="0" customWidth="1"/>
    <col min="5" max="5" width="7.57421875" style="6" hidden="1" customWidth="1"/>
    <col min="6" max="6" width="9.421875" style="7" hidden="1" customWidth="1"/>
    <col min="7" max="8" width="9.421875" style="6" hidden="1" customWidth="1"/>
    <col min="9" max="9" width="9.421875" style="12" hidden="1" customWidth="1"/>
    <col min="10" max="10" width="9.421875" style="14" hidden="1" customWidth="1"/>
    <col min="11" max="11" width="9.421875" style="16" hidden="1" customWidth="1"/>
    <col min="12" max="12" width="8.00390625" style="18" hidden="1" customWidth="1"/>
    <col min="13" max="13" width="8.140625" style="18" hidden="1" customWidth="1"/>
    <col min="14" max="14" width="7.57421875" style="20" hidden="1" customWidth="1"/>
    <col min="15" max="15" width="7.8515625" style="22" hidden="1" customWidth="1"/>
    <col min="16" max="16" width="8.00390625" style="22" hidden="1" customWidth="1"/>
    <col min="17" max="17" width="13.8515625" style="22" customWidth="1"/>
    <col min="18" max="18" width="9.57421875" style="44" customWidth="1"/>
    <col min="19" max="19" width="12.57421875" style="1" customWidth="1"/>
    <col min="20" max="20" width="11.140625" style="2" customWidth="1"/>
    <col min="21" max="21" width="9.140625" style="31" customWidth="1"/>
    <col min="22" max="22" width="14.140625" style="31" customWidth="1"/>
    <col min="23" max="23" width="13.421875" style="31" bestFit="1" customWidth="1"/>
    <col min="24" max="24" width="16.140625" style="31" customWidth="1"/>
    <col min="25" max="25" width="3.28125" style="0" customWidth="1"/>
    <col min="26" max="26" width="0.13671875" style="0" hidden="1" customWidth="1"/>
    <col min="27" max="27" width="9.140625" style="0" hidden="1" customWidth="1"/>
  </cols>
  <sheetData>
    <row r="1" spans="1:18" ht="23">
      <c r="A1" s="83" t="s">
        <v>37</v>
      </c>
      <c r="Q1" s="1"/>
      <c r="R1" s="1"/>
    </row>
    <row r="2" spans="1:18" ht="30.75" customHeight="1">
      <c r="A2" s="85" t="s">
        <v>38</v>
      </c>
      <c r="E2" s="44"/>
      <c r="F2" s="45"/>
      <c r="G2" s="44"/>
      <c r="H2" s="46" t="s">
        <v>0</v>
      </c>
      <c r="I2" s="44"/>
      <c r="J2" s="44"/>
      <c r="K2" s="44"/>
      <c r="L2" s="44"/>
      <c r="M2" s="44"/>
      <c r="N2" s="44"/>
      <c r="O2" s="44"/>
      <c r="P2" s="44"/>
      <c r="Q2" s="1"/>
      <c r="R2" s="1"/>
    </row>
    <row r="3" spans="1:19" ht="15.5">
      <c r="A3" s="72" t="s">
        <v>13</v>
      </c>
      <c r="B3" s="73" t="s">
        <v>36</v>
      </c>
      <c r="C3" s="36"/>
      <c r="D3" s="119"/>
      <c r="E3" s="47">
        <f aca="true" t="shared" si="0" ref="E3:P3">VLOOKUP(E7,transformerTable,2)</f>
        <v>6.06</v>
      </c>
      <c r="F3" s="47">
        <f t="shared" si="0"/>
        <v>1.04</v>
      </c>
      <c r="G3" s="47">
        <f t="shared" si="0"/>
        <v>1.4</v>
      </c>
      <c r="H3" s="47">
        <f t="shared" si="0"/>
        <v>1.98</v>
      </c>
      <c r="I3" s="49">
        <f t="shared" si="0"/>
        <v>2.73</v>
      </c>
      <c r="J3" s="50">
        <f t="shared" si="0"/>
        <v>3.34</v>
      </c>
      <c r="K3" s="51">
        <f t="shared" si="0"/>
        <v>4.5</v>
      </c>
      <c r="L3" s="52">
        <f t="shared" si="0"/>
        <v>6.06</v>
      </c>
      <c r="M3" s="52">
        <f t="shared" si="0"/>
        <v>6.5</v>
      </c>
      <c r="N3" s="53">
        <f t="shared" si="0"/>
        <v>7.78</v>
      </c>
      <c r="O3" s="54">
        <f t="shared" si="0"/>
        <v>9.1</v>
      </c>
      <c r="P3" s="54">
        <f t="shared" si="0"/>
        <v>10.56</v>
      </c>
      <c r="Q3" s="43"/>
      <c r="R3" s="43"/>
      <c r="S3" s="43"/>
    </row>
    <row r="4" spans="1:19" ht="15.5">
      <c r="A4" s="72" t="s">
        <v>12</v>
      </c>
      <c r="B4" s="73" t="s">
        <v>35</v>
      </c>
      <c r="C4" s="36"/>
      <c r="D4" s="36"/>
      <c r="E4" s="47"/>
      <c r="F4" s="48"/>
      <c r="G4" s="47"/>
      <c r="H4" s="47"/>
      <c r="I4" s="49"/>
      <c r="J4" s="50"/>
      <c r="K4" s="51"/>
      <c r="L4" s="52"/>
      <c r="M4" s="52"/>
      <c r="N4" s="53"/>
      <c r="O4" s="54"/>
      <c r="P4" s="54"/>
      <c r="Q4" s="43"/>
      <c r="R4" s="43"/>
      <c r="S4" s="43"/>
    </row>
    <row r="5" spans="1:18" ht="15.5">
      <c r="A5" s="105" t="s">
        <v>29</v>
      </c>
      <c r="B5" s="106"/>
      <c r="C5" s="36"/>
      <c r="D5" s="36"/>
      <c r="Q5" s="1"/>
      <c r="R5" s="1"/>
    </row>
    <row r="6" spans="5:22" ht="13">
      <c r="E6" s="8" t="s">
        <v>1</v>
      </c>
      <c r="F6" s="9"/>
      <c r="G6" s="8"/>
      <c r="H6" s="8"/>
      <c r="I6" s="13"/>
      <c r="J6" s="15"/>
      <c r="K6" s="17"/>
      <c r="L6" s="19"/>
      <c r="M6" s="19"/>
      <c r="N6" s="21"/>
      <c r="O6" s="23"/>
      <c r="P6" s="23"/>
      <c r="Q6" s="34"/>
      <c r="R6" s="34"/>
      <c r="S6" s="34"/>
      <c r="T6" s="35"/>
      <c r="V6" s="33"/>
    </row>
    <row r="7" spans="1:24" s="61" customFormat="1" ht="65">
      <c r="A7" s="62" t="s">
        <v>23</v>
      </c>
      <c r="B7" s="62" t="s">
        <v>5</v>
      </c>
      <c r="C7" s="84" t="s">
        <v>11</v>
      </c>
      <c r="D7" s="74" t="s">
        <v>15</v>
      </c>
      <c r="E7" s="63">
        <v>100</v>
      </c>
      <c r="F7" s="63">
        <v>10</v>
      </c>
      <c r="G7" s="63">
        <v>15</v>
      </c>
      <c r="H7" s="63">
        <v>25</v>
      </c>
      <c r="I7" s="64">
        <v>37.5</v>
      </c>
      <c r="J7" s="65">
        <v>50</v>
      </c>
      <c r="K7" s="66">
        <v>75</v>
      </c>
      <c r="L7" s="67">
        <v>100</v>
      </c>
      <c r="M7" s="67">
        <v>112.5</v>
      </c>
      <c r="N7" s="68">
        <v>150</v>
      </c>
      <c r="O7" s="69">
        <v>167.5</v>
      </c>
      <c r="P7" s="69">
        <v>225</v>
      </c>
      <c r="Q7" s="70" t="s">
        <v>16</v>
      </c>
      <c r="R7" s="70" t="s">
        <v>14</v>
      </c>
      <c r="S7" s="71" t="s">
        <v>6</v>
      </c>
      <c r="T7" s="71" t="s">
        <v>7</v>
      </c>
      <c r="U7" s="74" t="s">
        <v>8</v>
      </c>
      <c r="V7" s="74" t="s">
        <v>9</v>
      </c>
      <c r="W7" s="74" t="s">
        <v>10</v>
      </c>
      <c r="X7" s="74" t="s">
        <v>34</v>
      </c>
    </row>
    <row r="8" spans="1:25" s="36" customFormat="1" ht="12.75">
      <c r="A8" s="80">
        <v>1234</v>
      </c>
      <c r="B8" s="107" t="s">
        <v>18</v>
      </c>
      <c r="C8" s="80">
        <v>37.5</v>
      </c>
      <c r="D8" s="104">
        <f aca="true" t="shared" si="1" ref="D8:D14">VLOOKUP(C8,transformerTable,2)</f>
        <v>2.73</v>
      </c>
      <c r="E8" s="10"/>
      <c r="F8" s="11"/>
      <c r="G8" s="11"/>
      <c r="H8" s="11"/>
      <c r="I8" s="37"/>
      <c r="J8" s="38"/>
      <c r="K8" s="39"/>
      <c r="L8" s="40"/>
      <c r="M8" s="40"/>
      <c r="N8" s="41"/>
      <c r="O8" s="42"/>
      <c r="P8" s="42"/>
      <c r="Q8" s="81">
        <v>0</v>
      </c>
      <c r="R8" s="81">
        <v>3</v>
      </c>
      <c r="S8" s="82">
        <v>45244</v>
      </c>
      <c r="T8" s="82">
        <v>45400</v>
      </c>
      <c r="U8" s="75">
        <f aca="true" t="shared" si="2" ref="U8:U12">IF((T8-S8)&gt;180,180,T8-S8)</f>
        <v>156</v>
      </c>
      <c r="V8" s="76">
        <f aca="true" t="shared" si="3" ref="V8:V12">IF(Q8&gt;0,Q8*R8*U8,D8*U8*R8)</f>
        <v>1277.6399999999999</v>
      </c>
      <c r="W8" s="76">
        <f>+V8*1.1032</f>
        <v>1409.4924479999997</v>
      </c>
      <c r="X8" s="77">
        <f>+W8*0.03</f>
        <v>42.28477343999999</v>
      </c>
      <c r="Y8" s="61"/>
    </row>
    <row r="9" spans="1:25" s="36" customFormat="1" ht="12.75">
      <c r="A9" s="80">
        <v>2345</v>
      </c>
      <c r="B9" s="107" t="s">
        <v>24</v>
      </c>
      <c r="C9" s="80">
        <v>10</v>
      </c>
      <c r="D9" s="104">
        <f t="shared" si="1"/>
        <v>1.04</v>
      </c>
      <c r="E9" s="10"/>
      <c r="F9" s="11"/>
      <c r="G9" s="11"/>
      <c r="H9" s="11"/>
      <c r="I9" s="37"/>
      <c r="J9" s="38"/>
      <c r="K9" s="39"/>
      <c r="L9" s="40"/>
      <c r="M9" s="40"/>
      <c r="N9" s="41"/>
      <c r="O9" s="42"/>
      <c r="P9" s="42"/>
      <c r="Q9" s="81">
        <v>0</v>
      </c>
      <c r="R9" s="80">
        <v>3</v>
      </c>
      <c r="S9" s="82">
        <v>44515</v>
      </c>
      <c r="T9" s="82">
        <v>45401</v>
      </c>
      <c r="U9" s="75">
        <f t="shared" si="2"/>
        <v>180</v>
      </c>
      <c r="V9" s="76">
        <f t="shared" si="3"/>
        <v>561.6</v>
      </c>
      <c r="W9" s="76">
        <f aca="true" t="shared" si="4" ref="W9:W14">+V9*1.1032</f>
        <v>619.55712</v>
      </c>
      <c r="X9" s="77">
        <f aca="true" t="shared" si="5" ref="X9:X14">+W9*0.03</f>
        <v>18.5867136</v>
      </c>
      <c r="Y9" s="61"/>
    </row>
    <row r="10" spans="1:25" s="36" customFormat="1" ht="12.75">
      <c r="A10" s="81">
        <v>3456</v>
      </c>
      <c r="B10" s="109" t="s">
        <v>27</v>
      </c>
      <c r="C10" s="80">
        <v>15</v>
      </c>
      <c r="D10" s="104">
        <f t="shared" si="1"/>
        <v>1.4</v>
      </c>
      <c r="E10" s="10"/>
      <c r="F10" s="11"/>
      <c r="G10" s="11"/>
      <c r="H10" s="11"/>
      <c r="I10" s="37"/>
      <c r="J10" s="38"/>
      <c r="K10" s="39"/>
      <c r="L10" s="40"/>
      <c r="M10" s="40"/>
      <c r="N10" s="41"/>
      <c r="O10" s="42"/>
      <c r="P10" s="42"/>
      <c r="Q10" s="81">
        <v>0</v>
      </c>
      <c r="R10" s="80">
        <v>3</v>
      </c>
      <c r="S10" s="82">
        <v>45246</v>
      </c>
      <c r="T10" s="82">
        <v>45402</v>
      </c>
      <c r="U10" s="75">
        <f t="shared" si="2"/>
        <v>156</v>
      </c>
      <c r="V10" s="76">
        <f t="shared" si="3"/>
        <v>655.1999999999999</v>
      </c>
      <c r="W10" s="76">
        <f t="shared" si="4"/>
        <v>722.8166399999999</v>
      </c>
      <c r="X10" s="77">
        <f t="shared" si="5"/>
        <v>21.684499199999998</v>
      </c>
      <c r="Y10" s="61"/>
    </row>
    <row r="11" spans="1:25" s="36" customFormat="1" ht="12.75">
      <c r="A11" s="81">
        <v>45566</v>
      </c>
      <c r="B11" s="109" t="s">
        <v>28</v>
      </c>
      <c r="C11" s="80">
        <v>37.5</v>
      </c>
      <c r="D11" s="104">
        <f t="shared" si="1"/>
        <v>2.73</v>
      </c>
      <c r="E11" s="10"/>
      <c r="F11" s="11"/>
      <c r="G11" s="11"/>
      <c r="H11" s="11"/>
      <c r="I11" s="37"/>
      <c r="J11" s="38"/>
      <c r="K11" s="39"/>
      <c r="L11" s="40"/>
      <c r="M11" s="40"/>
      <c r="N11" s="41"/>
      <c r="O11" s="42"/>
      <c r="P11" s="42"/>
      <c r="Q11" s="81">
        <v>0</v>
      </c>
      <c r="R11" s="80">
        <v>3</v>
      </c>
      <c r="S11" s="82">
        <v>45247</v>
      </c>
      <c r="T11" s="82">
        <v>45403</v>
      </c>
      <c r="U11" s="75">
        <f t="shared" si="2"/>
        <v>156</v>
      </c>
      <c r="V11" s="76">
        <f t="shared" si="3"/>
        <v>1277.6399999999999</v>
      </c>
      <c r="W11" s="76">
        <f t="shared" si="4"/>
        <v>1409.4924479999997</v>
      </c>
      <c r="X11" s="77">
        <f t="shared" si="5"/>
        <v>42.28477343999999</v>
      </c>
      <c r="Y11" s="61"/>
    </row>
    <row r="12" spans="1:25" s="36" customFormat="1" ht="12.75">
      <c r="A12" s="81">
        <v>52800</v>
      </c>
      <c r="B12" s="109" t="s">
        <v>25</v>
      </c>
      <c r="C12" s="80">
        <v>225</v>
      </c>
      <c r="D12" s="104">
        <f t="shared" si="1"/>
        <v>10.56</v>
      </c>
      <c r="E12" s="10"/>
      <c r="F12" s="11"/>
      <c r="G12" s="11"/>
      <c r="H12" s="11"/>
      <c r="I12" s="37"/>
      <c r="J12" s="38"/>
      <c r="K12" s="39"/>
      <c r="L12" s="40"/>
      <c r="M12" s="40"/>
      <c r="N12" s="41"/>
      <c r="O12" s="42"/>
      <c r="P12" s="42"/>
      <c r="Q12" s="81">
        <v>0</v>
      </c>
      <c r="R12" s="80">
        <v>3</v>
      </c>
      <c r="S12" s="82">
        <v>45248</v>
      </c>
      <c r="T12" s="82">
        <v>45404</v>
      </c>
      <c r="U12" s="75">
        <f t="shared" si="2"/>
        <v>156</v>
      </c>
      <c r="V12" s="76">
        <f t="shared" si="3"/>
        <v>4942.08</v>
      </c>
      <c r="W12" s="76">
        <f t="shared" si="4"/>
        <v>5452.102656</v>
      </c>
      <c r="X12" s="77">
        <f t="shared" si="5"/>
        <v>163.56307968</v>
      </c>
      <c r="Y12" s="61"/>
    </row>
    <row r="13" spans="1:25" ht="12.75">
      <c r="A13" s="81" t="s">
        <v>19</v>
      </c>
      <c r="B13" s="108" t="s">
        <v>20</v>
      </c>
      <c r="C13" s="80">
        <v>500</v>
      </c>
      <c r="D13" s="104">
        <f t="shared" si="1"/>
        <v>21.6</v>
      </c>
      <c r="E13" s="10"/>
      <c r="F13" s="11"/>
      <c r="G13" s="11"/>
      <c r="H13" s="11"/>
      <c r="I13" s="37"/>
      <c r="J13" s="38"/>
      <c r="K13" s="39"/>
      <c r="L13" s="40"/>
      <c r="M13" s="40"/>
      <c r="N13" s="41"/>
      <c r="O13" s="42"/>
      <c r="P13" s="42"/>
      <c r="Q13" s="81">
        <v>4</v>
      </c>
      <c r="R13" s="80">
        <v>1</v>
      </c>
      <c r="S13" s="82">
        <v>45249</v>
      </c>
      <c r="T13" s="82">
        <v>45405</v>
      </c>
      <c r="U13" s="75">
        <f aca="true" t="shared" si="6" ref="U13">IF((T13-S13)&gt;180,180,T13-S13)</f>
        <v>156</v>
      </c>
      <c r="V13" s="76">
        <f aca="true" t="shared" si="7" ref="V13">IF(Q13&gt;0,Q13*R13*U13,D13*U13*R13)</f>
        <v>624</v>
      </c>
      <c r="W13" s="76">
        <f t="shared" si="4"/>
        <v>688.3968</v>
      </c>
      <c r="X13" s="77">
        <f t="shared" si="5"/>
        <v>20.651904</v>
      </c>
      <c r="Y13" s="61"/>
    </row>
    <row r="14" spans="1:25" ht="12.75">
      <c r="A14" s="81">
        <v>196600</v>
      </c>
      <c r="B14" s="109" t="s">
        <v>26</v>
      </c>
      <c r="C14" s="80">
        <v>300</v>
      </c>
      <c r="D14" s="104">
        <f t="shared" si="1"/>
        <v>12</v>
      </c>
      <c r="E14" s="10">
        <v>37.5</v>
      </c>
      <c r="F14" s="11">
        <v>7.5</v>
      </c>
      <c r="G14" s="11">
        <v>7.5</v>
      </c>
      <c r="H14" s="11">
        <v>7.5</v>
      </c>
      <c r="I14" s="37"/>
      <c r="J14" s="38"/>
      <c r="K14" s="39"/>
      <c r="L14" s="40"/>
      <c r="M14" s="40"/>
      <c r="N14" s="41">
        <v>3</v>
      </c>
      <c r="O14" s="42"/>
      <c r="P14" s="42"/>
      <c r="Q14" s="81">
        <v>0</v>
      </c>
      <c r="R14" s="80">
        <v>1</v>
      </c>
      <c r="S14" s="82">
        <v>45250</v>
      </c>
      <c r="T14" s="82">
        <v>45406</v>
      </c>
      <c r="U14" s="75">
        <f>IF((T14-S14)&gt;180,180,T14-S14)</f>
        <v>156</v>
      </c>
      <c r="V14" s="76">
        <f aca="true" t="shared" si="8" ref="V14">IF(Q14&gt;0,Q14*R14*U14,D14*U14*R14)</f>
        <v>1872</v>
      </c>
      <c r="W14" s="76">
        <f t="shared" si="4"/>
        <v>2065.1904</v>
      </c>
      <c r="X14" s="77">
        <f t="shared" si="5"/>
        <v>61.955712</v>
      </c>
      <c r="Y14" s="61"/>
    </row>
    <row r="15" spans="1:24" ht="13">
      <c r="A15" s="32"/>
      <c r="B15" s="3"/>
      <c r="C15" s="59"/>
      <c r="D15" s="59"/>
      <c r="E15" s="24">
        <f aca="true" t="shared" si="9" ref="E15:P15">SUM(E8:E14)</f>
        <v>37.5</v>
      </c>
      <c r="F15" s="24">
        <f t="shared" si="9"/>
        <v>7.5</v>
      </c>
      <c r="G15" s="24">
        <f t="shared" si="9"/>
        <v>7.5</v>
      </c>
      <c r="H15" s="24">
        <f t="shared" si="9"/>
        <v>7.5</v>
      </c>
      <c r="I15" s="25">
        <f t="shared" si="9"/>
        <v>0</v>
      </c>
      <c r="J15" s="26">
        <f t="shared" si="9"/>
        <v>0</v>
      </c>
      <c r="K15" s="27">
        <f t="shared" si="9"/>
        <v>0</v>
      </c>
      <c r="L15" s="28">
        <f t="shared" si="9"/>
        <v>0</v>
      </c>
      <c r="M15" s="28">
        <f t="shared" si="9"/>
        <v>0</v>
      </c>
      <c r="N15" s="29">
        <f t="shared" si="9"/>
        <v>3</v>
      </c>
      <c r="O15" s="30">
        <f t="shared" si="9"/>
        <v>0</v>
      </c>
      <c r="P15" s="30">
        <f t="shared" si="9"/>
        <v>0</v>
      </c>
      <c r="Q15" s="60"/>
      <c r="R15" s="60"/>
      <c r="S15" s="4"/>
      <c r="T15" s="5"/>
      <c r="U15" s="32"/>
      <c r="V15" s="32"/>
      <c r="W15" s="32"/>
      <c r="X15" s="32"/>
    </row>
    <row r="16" spans="5:24" ht="13"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V16" s="78">
        <f>SUM(V8:V15)</f>
        <v>11210.16</v>
      </c>
      <c r="W16" s="78">
        <f>SUM(W8:W15)</f>
        <v>12367.048512</v>
      </c>
      <c r="X16" s="79">
        <f>SUM(X8:X15)</f>
        <v>371.01145535999996</v>
      </c>
    </row>
    <row r="17" spans="5:19" ht="12.75"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2:19" ht="13">
      <c r="B18" s="55" t="s">
        <v>21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2:19" ht="13">
      <c r="B19" s="55" t="s">
        <v>22</v>
      </c>
      <c r="C19" s="55"/>
      <c r="D19" s="55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2:19" ht="12.75">
      <c r="B20" s="55" t="s">
        <v>44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2:19" ht="12.75">
      <c r="B21" t="s">
        <v>17</v>
      </c>
      <c r="E21" s="56"/>
      <c r="F21" s="58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2:19" ht="12.75">
      <c r="B22" t="s">
        <v>32</v>
      </c>
      <c r="E22" s="56"/>
      <c r="F22" s="58"/>
      <c r="G22" s="56"/>
      <c r="H22"/>
      <c r="I22"/>
      <c r="J22"/>
      <c r="K22"/>
      <c r="L22"/>
      <c r="M22"/>
      <c r="N22"/>
      <c r="O22"/>
      <c r="P22"/>
      <c r="Q22"/>
      <c r="R22"/>
      <c r="S22"/>
    </row>
    <row r="23" spans="5:19" ht="12.75">
      <c r="E23" s="56"/>
      <c r="F23" s="58"/>
      <c r="G23" s="56"/>
      <c r="H23"/>
      <c r="I23"/>
      <c r="J23"/>
      <c r="K23"/>
      <c r="L23"/>
      <c r="M23"/>
      <c r="N23"/>
      <c r="O23"/>
      <c r="P23"/>
      <c r="Q23"/>
      <c r="R23"/>
      <c r="S23"/>
    </row>
    <row r="24" spans="2:24" ht="25.5" customHeight="1">
      <c r="B24" s="110" t="s">
        <v>31</v>
      </c>
      <c r="C24" s="111"/>
      <c r="D24" s="111"/>
      <c r="E24"/>
      <c r="F24"/>
      <c r="G24"/>
      <c r="H24" s="31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2:24" ht="13">
      <c r="B25" s="112" t="s">
        <v>41</v>
      </c>
      <c r="C25" s="113" t="s">
        <v>30</v>
      </c>
      <c r="D25" s="114"/>
      <c r="E25"/>
      <c r="F25"/>
      <c r="G25"/>
      <c r="H25" s="3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24" ht="13">
      <c r="B26" s="112" t="s">
        <v>42</v>
      </c>
      <c r="C26" s="118">
        <f>W16</f>
        <v>12367.048512</v>
      </c>
      <c r="D26" s="115" t="s">
        <v>33</v>
      </c>
      <c r="E26"/>
      <c r="F26"/>
      <c r="G26"/>
      <c r="H26" s="3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2:24" ht="13">
      <c r="B27" s="112" t="s">
        <v>40</v>
      </c>
      <c r="C27" s="116">
        <v>1</v>
      </c>
      <c r="D27" s="117"/>
      <c r="E27"/>
      <c r="F27"/>
      <c r="G27"/>
      <c r="H27" s="3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2:27" ht="13">
      <c r="B28" s="112" t="s">
        <v>39</v>
      </c>
      <c r="C28" s="120">
        <v>9999</v>
      </c>
      <c r="E28" s="56"/>
      <c r="F28" s="58"/>
      <c r="G28" s="56"/>
      <c r="H28"/>
      <c r="I28"/>
      <c r="J28"/>
      <c r="K28"/>
      <c r="L28"/>
      <c r="M28"/>
      <c r="N28"/>
      <c r="O28"/>
      <c r="P28"/>
      <c r="Q28"/>
      <c r="R28"/>
      <c r="S28"/>
      <c r="Z28" t="s">
        <v>2</v>
      </c>
      <c r="AA28" t="s">
        <v>3</v>
      </c>
    </row>
    <row r="29" spans="2:31" ht="13">
      <c r="B29" s="112" t="s">
        <v>43</v>
      </c>
      <c r="C29" s="121">
        <f>C26/C28</f>
        <v>1.2368285340534053</v>
      </c>
      <c r="E29" s="56"/>
      <c r="F29" s="58"/>
      <c r="G29" s="56"/>
      <c r="H29"/>
      <c r="I29"/>
      <c r="J29"/>
      <c r="K29"/>
      <c r="L29"/>
      <c r="M29"/>
      <c r="N29"/>
      <c r="O29"/>
      <c r="P29"/>
      <c r="Q29"/>
      <c r="R29"/>
      <c r="S29"/>
      <c r="X29" s="86"/>
      <c r="Y29" s="87"/>
      <c r="Z29" s="98" t="s">
        <v>4</v>
      </c>
      <c r="AA29" s="98"/>
      <c r="AB29" s="87"/>
      <c r="AC29" s="87"/>
      <c r="AD29" s="87"/>
      <c r="AE29" s="87"/>
    </row>
    <row r="30" spans="5:31" ht="13">
      <c r="E30" s="56"/>
      <c r="F30" s="58"/>
      <c r="G30" s="56"/>
      <c r="H30"/>
      <c r="I30"/>
      <c r="J30"/>
      <c r="K30"/>
      <c r="L30"/>
      <c r="M30"/>
      <c r="N30"/>
      <c r="O30"/>
      <c r="P30"/>
      <c r="Q30"/>
      <c r="R30"/>
      <c r="S30"/>
      <c r="X30" s="86"/>
      <c r="Y30" s="87"/>
      <c r="Z30" s="99">
        <v>7.5</v>
      </c>
      <c r="AA30" s="100">
        <v>0.775</v>
      </c>
      <c r="AB30" s="87"/>
      <c r="AC30" s="87"/>
      <c r="AD30" s="87"/>
      <c r="AE30" s="87"/>
    </row>
    <row r="31" spans="5:31" ht="13">
      <c r="E31" s="56"/>
      <c r="F31" s="58"/>
      <c r="G31" s="56"/>
      <c r="H31"/>
      <c r="I31"/>
      <c r="J31"/>
      <c r="K31"/>
      <c r="L31"/>
      <c r="M31"/>
      <c r="N31"/>
      <c r="O31"/>
      <c r="P31"/>
      <c r="Q31"/>
      <c r="R31"/>
      <c r="S31"/>
      <c r="X31" s="86"/>
      <c r="Y31" s="87"/>
      <c r="Z31" s="99">
        <v>10</v>
      </c>
      <c r="AA31" s="101">
        <v>1.04</v>
      </c>
      <c r="AB31" s="87"/>
      <c r="AC31" s="87"/>
      <c r="AD31" s="87"/>
      <c r="AE31" s="87"/>
    </row>
    <row r="32" spans="5:31" ht="13">
      <c r="E32" s="56"/>
      <c r="F32" s="58"/>
      <c r="G32" s="56"/>
      <c r="H32"/>
      <c r="I32"/>
      <c r="J32"/>
      <c r="K32"/>
      <c r="L32"/>
      <c r="M32"/>
      <c r="N32"/>
      <c r="O32"/>
      <c r="P32"/>
      <c r="Q32"/>
      <c r="R32"/>
      <c r="S32"/>
      <c r="X32" s="86"/>
      <c r="Y32" s="87"/>
      <c r="Z32" s="99">
        <v>15</v>
      </c>
      <c r="AA32" s="100">
        <v>1.4</v>
      </c>
      <c r="AB32" s="87"/>
      <c r="AC32" s="87"/>
      <c r="AD32" s="87"/>
      <c r="AE32" s="87"/>
    </row>
    <row r="33" spans="5:31" ht="13">
      <c r="E33" s="56"/>
      <c r="F33" s="58"/>
      <c r="G33" s="56"/>
      <c r="H33"/>
      <c r="I33"/>
      <c r="J33"/>
      <c r="K33"/>
      <c r="L33"/>
      <c r="M33"/>
      <c r="N33"/>
      <c r="O33"/>
      <c r="P33"/>
      <c r="Q33"/>
      <c r="R33"/>
      <c r="S33"/>
      <c r="X33" s="86"/>
      <c r="Y33" s="87"/>
      <c r="Z33" s="99">
        <v>25</v>
      </c>
      <c r="AA33" s="100">
        <v>1.98</v>
      </c>
      <c r="AB33" s="87"/>
      <c r="AC33" s="87"/>
      <c r="AD33" s="87"/>
      <c r="AE33" s="87"/>
    </row>
    <row r="34" spans="5:31" ht="13">
      <c r="E34" s="56"/>
      <c r="F34" s="58"/>
      <c r="G34" s="56"/>
      <c r="H34"/>
      <c r="I34"/>
      <c r="J34"/>
      <c r="K34"/>
      <c r="L34"/>
      <c r="M34"/>
      <c r="N34"/>
      <c r="O34"/>
      <c r="P34"/>
      <c r="Q34"/>
      <c r="R34"/>
      <c r="S34"/>
      <c r="X34" s="86"/>
      <c r="Y34" s="87"/>
      <c r="Z34" s="102">
        <v>37.5</v>
      </c>
      <c r="AA34" s="103">
        <v>2.73</v>
      </c>
      <c r="AB34" s="87"/>
      <c r="AC34" s="87"/>
      <c r="AD34" s="87"/>
      <c r="AE34" s="87"/>
    </row>
    <row r="35" spans="5:31" ht="13">
      <c r="E35" s="56"/>
      <c r="F35" s="56"/>
      <c r="G35"/>
      <c r="H35"/>
      <c r="I35"/>
      <c r="J35"/>
      <c r="K35"/>
      <c r="L35"/>
      <c r="M35"/>
      <c r="N35"/>
      <c r="O35"/>
      <c r="P35"/>
      <c r="Q35"/>
      <c r="R35"/>
      <c r="S35"/>
      <c r="X35" s="86"/>
      <c r="Y35" s="87"/>
      <c r="Z35" s="88">
        <v>50</v>
      </c>
      <c r="AA35" s="89">
        <v>3.34</v>
      </c>
      <c r="AB35" s="87"/>
      <c r="AC35" s="87"/>
      <c r="AD35" s="87"/>
      <c r="AE35" s="87"/>
    </row>
    <row r="36" spans="4:31" ht="13">
      <c r="D36" s="57"/>
      <c r="E36" s="56"/>
      <c r="F36" s="56"/>
      <c r="G36"/>
      <c r="H36"/>
      <c r="I36"/>
      <c r="J36"/>
      <c r="K36"/>
      <c r="L36"/>
      <c r="M36"/>
      <c r="N36"/>
      <c r="O36"/>
      <c r="P36"/>
      <c r="Q36"/>
      <c r="R36"/>
      <c r="S36"/>
      <c r="X36" s="86"/>
      <c r="Y36" s="87"/>
      <c r="Z36" s="90">
        <v>75</v>
      </c>
      <c r="AA36" s="91">
        <v>4.5</v>
      </c>
      <c r="AB36" s="87"/>
      <c r="AC36" s="87"/>
      <c r="AD36" s="87"/>
      <c r="AE36" s="87"/>
    </row>
    <row r="37" spans="5:31" ht="13">
      <c r="E37" s="56"/>
      <c r="F37" s="56"/>
      <c r="G37"/>
      <c r="H37"/>
      <c r="I37"/>
      <c r="J37"/>
      <c r="K37"/>
      <c r="L37"/>
      <c r="M37"/>
      <c r="N37"/>
      <c r="O37"/>
      <c r="P37"/>
      <c r="Q37"/>
      <c r="R37"/>
      <c r="S37"/>
      <c r="X37" s="86"/>
      <c r="Y37" s="87"/>
      <c r="Z37" s="92">
        <v>100</v>
      </c>
      <c r="AA37" s="93">
        <v>6.06</v>
      </c>
      <c r="AB37" s="87"/>
      <c r="AC37" s="87"/>
      <c r="AD37" s="87"/>
      <c r="AE37" s="87"/>
    </row>
    <row r="38" spans="5:31" ht="13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X38" s="86"/>
      <c r="Y38" s="87"/>
      <c r="Z38" s="92">
        <v>112.5</v>
      </c>
      <c r="AA38" s="93">
        <v>6.5</v>
      </c>
      <c r="AB38" s="87"/>
      <c r="AC38" s="87"/>
      <c r="AD38" s="87"/>
      <c r="AE38" s="87"/>
    </row>
    <row r="39" spans="5:31" ht="13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X39" s="86"/>
      <c r="Y39" s="87"/>
      <c r="Z39" s="94">
        <v>150</v>
      </c>
      <c r="AA39" s="95">
        <v>7.78</v>
      </c>
      <c r="AB39" s="87"/>
      <c r="AC39" s="87"/>
      <c r="AD39" s="87"/>
      <c r="AE39" s="87"/>
    </row>
    <row r="40" spans="5:31" ht="13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X40" s="86"/>
      <c r="Y40" s="87"/>
      <c r="Z40" s="96">
        <v>167.5</v>
      </c>
      <c r="AA40" s="97">
        <v>9.1</v>
      </c>
      <c r="AB40" s="87"/>
      <c r="AC40" s="87"/>
      <c r="AD40" s="87"/>
      <c r="AE40" s="87"/>
    </row>
    <row r="41" spans="5:31" ht="13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X41" s="86"/>
      <c r="Y41" s="87"/>
      <c r="Z41" s="96">
        <v>225</v>
      </c>
      <c r="AA41" s="97">
        <v>10.56</v>
      </c>
      <c r="AB41" s="87"/>
      <c r="AC41" s="87"/>
      <c r="AD41" s="87"/>
      <c r="AE41" s="87"/>
    </row>
    <row r="42" spans="5:31" ht="13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X42" s="86"/>
      <c r="Y42" s="87"/>
      <c r="Z42" s="96">
        <v>300</v>
      </c>
      <c r="AA42" s="97">
        <v>12</v>
      </c>
      <c r="AB42" s="87"/>
      <c r="AC42" s="87"/>
      <c r="AD42" s="87"/>
      <c r="AE42" s="87"/>
    </row>
    <row r="43" spans="5:31" ht="13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X43" s="86"/>
      <c r="Y43" s="87"/>
      <c r="Z43" s="96">
        <v>500</v>
      </c>
      <c r="AA43" s="97">
        <v>21.6</v>
      </c>
      <c r="AB43" s="87"/>
      <c r="AC43" s="87"/>
      <c r="AD43" s="87"/>
      <c r="AE43" s="87"/>
    </row>
    <row r="44" spans="5:31" ht="12.7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X44" s="86"/>
      <c r="Y44" s="87"/>
      <c r="Z44" s="87"/>
      <c r="AA44" s="87"/>
      <c r="AB44" s="87"/>
      <c r="AC44" s="87"/>
      <c r="AD44" s="87"/>
      <c r="AE44" s="87"/>
    </row>
    <row r="45" spans="5:31" ht="12.7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X45" s="86"/>
      <c r="Y45" s="87"/>
      <c r="Z45" s="87"/>
      <c r="AA45" s="87"/>
      <c r="AB45" s="87"/>
      <c r="AC45" s="87"/>
      <c r="AD45" s="87"/>
      <c r="AE45" s="87"/>
    </row>
    <row r="46" spans="5:31" ht="12.7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X46" s="86"/>
      <c r="Y46" s="87"/>
      <c r="Z46" s="87"/>
      <c r="AA46" s="87"/>
      <c r="AB46" s="87"/>
      <c r="AC46" s="87"/>
      <c r="AD46" s="87"/>
      <c r="AE46" s="87"/>
    </row>
    <row r="47" spans="5:31" ht="12.7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X47" s="86"/>
      <c r="Y47" s="87"/>
      <c r="Z47" s="87"/>
      <c r="AA47" s="87"/>
      <c r="AB47" s="87"/>
      <c r="AC47" s="87"/>
      <c r="AD47" s="87"/>
      <c r="AE47" s="87"/>
    </row>
    <row r="48" spans="5:31" ht="12.7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X48" s="86"/>
      <c r="Y48" s="87"/>
      <c r="Z48" s="87"/>
      <c r="AA48" s="87"/>
      <c r="AB48" s="87"/>
      <c r="AC48" s="87"/>
      <c r="AD48" s="87"/>
      <c r="AE48" s="87"/>
    </row>
    <row r="49" spans="5:31" ht="12.7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X49" s="86"/>
      <c r="Y49" s="87"/>
      <c r="Z49" s="87"/>
      <c r="AA49" s="87"/>
      <c r="AB49" s="87"/>
      <c r="AC49" s="87"/>
      <c r="AD49" s="87"/>
      <c r="AE49" s="87"/>
    </row>
    <row r="50" spans="5:31" ht="12.7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X50" s="86"/>
      <c r="Y50" s="87"/>
      <c r="Z50" s="87"/>
      <c r="AA50" s="87"/>
      <c r="AB50" s="87"/>
      <c r="AC50" s="87"/>
      <c r="AD50" s="87"/>
      <c r="AE50" s="87"/>
    </row>
    <row r="51" spans="5:31" ht="12.7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X51" s="86"/>
      <c r="Y51" s="87"/>
      <c r="Z51" s="87"/>
      <c r="AA51" s="87"/>
      <c r="AB51" s="87"/>
      <c r="AC51" s="87"/>
      <c r="AD51" s="87"/>
      <c r="AE51" s="87"/>
    </row>
    <row r="52" spans="5:31" ht="12.7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X52" s="86"/>
      <c r="Y52" s="87"/>
      <c r="Z52" s="87"/>
      <c r="AA52" s="87"/>
      <c r="AB52" s="87"/>
      <c r="AC52" s="87"/>
      <c r="AD52" s="87"/>
      <c r="AE52" s="87"/>
    </row>
    <row r="53" spans="5:31" ht="12.7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X53" s="86"/>
      <c r="Y53" s="87"/>
      <c r="Z53" s="87"/>
      <c r="AA53" s="87"/>
      <c r="AB53" s="87"/>
      <c r="AC53" s="87"/>
      <c r="AD53" s="87"/>
      <c r="AE53" s="87"/>
    </row>
    <row r="54" spans="5:31" ht="12.7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X54" s="86"/>
      <c r="Y54" s="87"/>
      <c r="Z54" s="87"/>
      <c r="AA54" s="87"/>
      <c r="AB54" s="87"/>
      <c r="AC54" s="87"/>
      <c r="AD54" s="87"/>
      <c r="AE54" s="87"/>
    </row>
    <row r="55" spans="5:19" ht="12.7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5:19" ht="12.7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5:19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5:19" ht="12.7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5:19" ht="12.7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5:19" ht="12.7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5:19" ht="12.7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5:19" ht="12.7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5:19" ht="12.7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5:19" ht="12.7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5:19" ht="12.7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5:19" ht="12.7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5:19" ht="12.7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5:19" ht="12.7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5:19" ht="12.7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5:19" ht="12.75">
      <c r="E70"/>
      <c r="F70"/>
      <c r="G70"/>
      <c r="H70"/>
      <c r="I70"/>
      <c r="J70"/>
      <c r="K70"/>
      <c r="L70"/>
      <c r="M70"/>
      <c r="N70"/>
      <c r="O70"/>
      <c r="P70"/>
      <c r="Q70"/>
      <c r="S70"/>
    </row>
    <row r="71" spans="5:19" ht="12.75">
      <c r="E71"/>
      <c r="F71"/>
      <c r="G71"/>
      <c r="H71"/>
      <c r="I71"/>
      <c r="J71"/>
      <c r="K71"/>
      <c r="L71"/>
      <c r="M71"/>
      <c r="N71"/>
      <c r="O71"/>
      <c r="P71"/>
      <c r="Q71"/>
      <c r="S71"/>
    </row>
    <row r="72" spans="5:19" ht="12.75">
      <c r="E72"/>
      <c r="F72"/>
      <c r="G72"/>
      <c r="H72"/>
      <c r="I72"/>
      <c r="J72"/>
      <c r="K72"/>
      <c r="L72"/>
      <c r="M72"/>
      <c r="N72"/>
      <c r="O72"/>
      <c r="P72"/>
      <c r="Q72"/>
      <c r="S72"/>
    </row>
    <row r="73" spans="5:19" ht="12.75">
      <c r="E73"/>
      <c r="F73"/>
      <c r="G73"/>
      <c r="H73"/>
      <c r="I73"/>
      <c r="J73"/>
      <c r="K73"/>
      <c r="L73"/>
      <c r="M73"/>
      <c r="N73"/>
      <c r="O73"/>
      <c r="P73"/>
      <c r="Q73"/>
      <c r="S73"/>
    </row>
    <row r="74" spans="5:19" ht="12.75">
      <c r="E74"/>
      <c r="F74"/>
      <c r="G74"/>
      <c r="H74"/>
      <c r="I74"/>
      <c r="J74"/>
      <c r="K74"/>
      <c r="L74"/>
      <c r="M74"/>
      <c r="N74"/>
      <c r="O74"/>
      <c r="P74"/>
      <c r="Q74"/>
      <c r="S74"/>
    </row>
    <row r="75" spans="5:19" ht="12.75">
      <c r="E75"/>
      <c r="F75"/>
      <c r="G75"/>
      <c r="H75"/>
      <c r="I75"/>
      <c r="J75"/>
      <c r="K75"/>
      <c r="L75"/>
      <c r="M75"/>
      <c r="N75"/>
      <c r="O75"/>
      <c r="P75"/>
      <c r="Q75"/>
      <c r="S75"/>
    </row>
    <row r="76" spans="5:19" ht="12.75">
      <c r="E76"/>
      <c r="F76"/>
      <c r="G76"/>
      <c r="H76"/>
      <c r="I76"/>
      <c r="J76"/>
      <c r="K76"/>
      <c r="L76"/>
      <c r="M76"/>
      <c r="N76"/>
      <c r="O76"/>
      <c r="P76"/>
      <c r="Q76"/>
      <c r="S76"/>
    </row>
    <row r="77" spans="5:19" ht="12.75">
      <c r="E77"/>
      <c r="F77"/>
      <c r="G77"/>
      <c r="H77"/>
      <c r="I77"/>
      <c r="J77"/>
      <c r="K77"/>
      <c r="L77"/>
      <c r="M77"/>
      <c r="N77"/>
      <c r="O77"/>
      <c r="P77"/>
      <c r="Q77"/>
      <c r="S77"/>
    </row>
    <row r="78" spans="5:19" ht="12.75">
      <c r="E78"/>
      <c r="F78"/>
      <c r="G78"/>
      <c r="H78"/>
      <c r="I78"/>
      <c r="J78"/>
      <c r="K78"/>
      <c r="L78"/>
      <c r="M78"/>
      <c r="N78"/>
      <c r="O78"/>
      <c r="P78"/>
      <c r="Q78"/>
      <c r="S78"/>
    </row>
    <row r="79" spans="5:19" ht="12.75">
      <c r="E79"/>
      <c r="F79"/>
      <c r="G79"/>
      <c r="H79"/>
      <c r="I79"/>
      <c r="J79"/>
      <c r="K79"/>
      <c r="L79"/>
      <c r="M79"/>
      <c r="N79"/>
      <c r="O79"/>
      <c r="P79"/>
      <c r="Q79"/>
      <c r="S79"/>
    </row>
    <row r="80" spans="5:19" ht="12.75">
      <c r="E80"/>
      <c r="F80"/>
      <c r="G80"/>
      <c r="H80"/>
      <c r="I80"/>
      <c r="J80"/>
      <c r="K80"/>
      <c r="L80"/>
      <c r="M80"/>
      <c r="N80"/>
      <c r="O80"/>
      <c r="P80"/>
      <c r="Q80"/>
      <c r="S80"/>
    </row>
    <row r="81" spans="5:19" ht="12.75">
      <c r="E81"/>
      <c r="F81"/>
      <c r="G81"/>
      <c r="H81"/>
      <c r="I81"/>
      <c r="J81"/>
      <c r="K81"/>
      <c r="L81"/>
      <c r="M81"/>
      <c r="N81"/>
      <c r="O81"/>
      <c r="P81"/>
      <c r="Q81"/>
      <c r="S81"/>
    </row>
    <row r="82" spans="5:19" ht="12.75">
      <c r="E82"/>
      <c r="F82"/>
      <c r="G82"/>
      <c r="H82"/>
      <c r="I82"/>
      <c r="J82"/>
      <c r="K82"/>
      <c r="L82"/>
      <c r="M82"/>
      <c r="N82"/>
      <c r="O82"/>
      <c r="P82"/>
      <c r="Q82"/>
      <c r="S82"/>
    </row>
    <row r="83" spans="5:19" ht="12.75">
      <c r="E83"/>
      <c r="F83"/>
      <c r="G83"/>
      <c r="H83"/>
      <c r="I83"/>
      <c r="J83"/>
      <c r="K83"/>
      <c r="L83"/>
      <c r="M83"/>
      <c r="N83"/>
      <c r="O83"/>
      <c r="P83"/>
      <c r="Q83"/>
      <c r="S83"/>
    </row>
    <row r="84" spans="5:19" ht="12.75">
      <c r="E84"/>
      <c r="F84"/>
      <c r="G84"/>
      <c r="H84"/>
      <c r="I84"/>
      <c r="J84"/>
      <c r="K84"/>
      <c r="L84"/>
      <c r="M84"/>
      <c r="N84"/>
      <c r="O84"/>
      <c r="P84"/>
      <c r="Q84"/>
      <c r="S84"/>
    </row>
    <row r="85" spans="5:19" ht="12.75">
      <c r="E85"/>
      <c r="F85"/>
      <c r="G85"/>
      <c r="H85"/>
      <c r="I85"/>
      <c r="J85"/>
      <c r="K85"/>
      <c r="L85"/>
      <c r="M85"/>
      <c r="N85"/>
      <c r="O85"/>
      <c r="P85"/>
      <c r="Q85"/>
      <c r="S85"/>
    </row>
    <row r="86" spans="5:19" ht="12.75">
      <c r="E86"/>
      <c r="F86"/>
      <c r="G86"/>
      <c r="H86"/>
      <c r="I86"/>
      <c r="J86"/>
      <c r="K86"/>
      <c r="L86"/>
      <c r="M86"/>
      <c r="N86"/>
      <c r="O86"/>
      <c r="P86"/>
      <c r="Q86"/>
      <c r="S86"/>
    </row>
    <row r="87" spans="5:19" ht="12.75">
      <c r="E87"/>
      <c r="F87"/>
      <c r="G87"/>
      <c r="H87"/>
      <c r="I87"/>
      <c r="J87"/>
      <c r="K87"/>
      <c r="L87"/>
      <c r="M87"/>
      <c r="N87"/>
      <c r="O87"/>
      <c r="P87"/>
      <c r="Q87"/>
      <c r="S87"/>
    </row>
    <row r="88" spans="5:19" ht="12.75">
      <c r="E88"/>
      <c r="F88"/>
      <c r="G88"/>
      <c r="H88"/>
      <c r="I88"/>
      <c r="J88"/>
      <c r="K88"/>
      <c r="L88"/>
      <c r="M88"/>
      <c r="N88"/>
      <c r="O88"/>
      <c r="P88"/>
      <c r="Q88"/>
      <c r="S88"/>
    </row>
    <row r="89" spans="5:19" ht="12.75">
      <c r="E89"/>
      <c r="F89"/>
      <c r="G89"/>
      <c r="H89"/>
      <c r="I89"/>
      <c r="J89"/>
      <c r="K89"/>
      <c r="L89"/>
      <c r="M89"/>
      <c r="N89"/>
      <c r="O89"/>
      <c r="P89"/>
      <c r="Q89"/>
      <c r="S89"/>
    </row>
    <row r="90" spans="5:19" ht="12.75">
      <c r="E90"/>
      <c r="F90"/>
      <c r="G90"/>
      <c r="H90"/>
      <c r="I90"/>
      <c r="J90"/>
      <c r="K90"/>
      <c r="L90"/>
      <c r="M90"/>
      <c r="N90"/>
      <c r="O90"/>
      <c r="P90"/>
      <c r="Q90"/>
      <c r="S90"/>
    </row>
    <row r="91" spans="5:19" ht="12.75">
      <c r="E91"/>
      <c r="F91"/>
      <c r="G91"/>
      <c r="H91"/>
      <c r="I91"/>
      <c r="J91"/>
      <c r="K91"/>
      <c r="L91"/>
      <c r="M91"/>
      <c r="N91"/>
      <c r="O91"/>
      <c r="P91"/>
      <c r="Q91"/>
      <c r="S91"/>
    </row>
    <row r="92" spans="5:19" ht="12.75">
      <c r="E92"/>
      <c r="F92"/>
      <c r="G92"/>
      <c r="H92"/>
      <c r="I92"/>
      <c r="J92"/>
      <c r="K92"/>
      <c r="L92"/>
      <c r="M92"/>
      <c r="N92"/>
      <c r="O92"/>
      <c r="P92"/>
      <c r="Q92"/>
      <c r="S92"/>
    </row>
    <row r="93" spans="5:19" ht="12.75">
      <c r="E93"/>
      <c r="F93"/>
      <c r="G93"/>
      <c r="H93"/>
      <c r="I93"/>
      <c r="N93"/>
      <c r="O93"/>
      <c r="P93"/>
      <c r="Q93"/>
      <c r="S93"/>
    </row>
    <row r="94" spans="5:19" ht="12.75">
      <c r="E94"/>
      <c r="F94"/>
      <c r="G94"/>
      <c r="H94"/>
      <c r="I94"/>
      <c r="N94"/>
      <c r="O94"/>
      <c r="P94"/>
      <c r="Q94"/>
      <c r="S94"/>
    </row>
    <row r="95" spans="5:19" ht="12.75">
      <c r="E95"/>
      <c r="F95"/>
      <c r="G95"/>
      <c r="H95"/>
      <c r="I95"/>
      <c r="N95"/>
      <c r="O95"/>
      <c r="P95"/>
      <c r="Q95"/>
      <c r="S95"/>
    </row>
  </sheetData>
  <dataValidations count="3">
    <dataValidation type="list" allowBlank="1" showInputMessage="1" showErrorMessage="1" sqref="F8:H14">
      <formula1>$E$7:$H$7</formula1>
    </dataValidation>
    <dataValidation type="list" allowBlank="1" showInputMessage="1" showErrorMessage="1" sqref="E7:E14">
      <formula1>$Z$30:$Z$41</formula1>
    </dataValidation>
    <dataValidation type="list" allowBlank="1" showInputMessage="1" showErrorMessage="1" sqref="C8:C14">
      <formula1>$Z$29:$Z$43</formula1>
    </dataValidation>
  </dataValidations>
  <printOptions/>
  <pageMargins left="0.25" right="0.25" top="0.25" bottom="0.25" header="0" footer="0"/>
  <pageSetup fitToHeight="0" fitToWidth="1"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04842DB1C82EF43A906826C7ABE80A904002577F1FA3A91944FB06506E561E612D5" ma:contentTypeVersion="5" ma:contentTypeDescription="BPA Documents that do not have a specific content type defined." ma:contentTypeScope="" ma:versionID="9e1b00c954e0c119c3d0e337b0819cd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22c7409-3fd3-409a-a4a6-6ab0ea51d687" targetNamespace="http://schemas.microsoft.com/office/2006/metadata/properties" ma:root="true" ma:fieldsID="3d4a97f6520da8bc61a2a90b673e2186" ns1:_="" ns2:_="" ns3:_="">
    <xsd:import namespace="http://schemas.microsoft.com/sharepoint/v3"/>
    <xsd:import namespace="http://schemas.microsoft.com/sharepoint/v3/fields"/>
    <xsd:import namespace="e22c7409-3fd3-409a-a4a6-6ab0ea51d687"/>
    <xsd:element name="properties">
      <xsd:complexType>
        <xsd:sequence>
          <xsd:element name="documentManagement">
            <xsd:complexType>
              <xsd:all>
                <xsd:element ref="ns2:_Relation" minOccurs="0"/>
                <xsd:element ref="ns2:_Contributor" minOccurs="0"/>
                <xsd:element ref="ns2:_Coverage" minOccurs="0"/>
                <xsd:element ref="ns2:_Format" minOccurs="0"/>
                <xsd:element ref="ns1:Language" minOccurs="0"/>
                <xsd:element ref="ns2:_Publisher" minOccurs="0"/>
                <xsd:element ref="ns2:_Identifier" minOccurs="0"/>
                <xsd:element ref="ns2:_ResourceType"/>
                <xsd:element ref="ns2:_Source" minOccurs="0"/>
                <xsd:element ref="ns2:_DCDateCreated" minOccurs="0"/>
                <xsd:element ref="ns2:_DCDateModified" minOccurs="0"/>
                <xsd:element ref="ns3:pb95b497b12c48a38c5a5dfead4fe67f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lation" ma:index="8" nillable="true" ma:displayName="Relation" ma:description="References to related resources" ma:internalName="_Relation">
      <xsd:simpleType>
        <xsd:restriction base="dms:Note">
          <xsd:maxLength value="255"/>
        </xsd:restriction>
      </xsd:simpleType>
    </xsd:element>
    <xsd:element name="_Contributor" ma:index="9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Coverage" ma:index="10" nillable="true" ma:displayName="Coverage" ma:description="The extent or scope" ma:internalName="_Coverage">
      <xsd:simpleType>
        <xsd:restriction base="dms:Text"/>
      </xsd:simpleType>
    </xsd:element>
    <xsd:element name="_Format" ma:index="13" nillable="true" ma:displayName="Format" ma:description="Media-type, file format or dimensions" ma:internalName="_Format">
      <xsd:simpleType>
        <xsd:restriction base="dms:Text"/>
      </xsd:simpleType>
    </xsd:element>
    <xsd:element name="_Publisher" ma:index="15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Identifier" ma:index="16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ResourceType" ma:index="17" ma:displayName="Resource Type" ma:description="A set of categories, functions, genres or aggregation levels" ma:internalName="_ResourceType" ma:readOnly="false">
      <xsd:simpleType>
        <xsd:restriction base="dms:Text"/>
      </xsd:simpleType>
    </xsd:element>
    <xsd:element name="_Source" ma:index="18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c7409-3fd3-409a-a4a6-6ab0ea51d687" elementFormDefault="qualified">
    <xsd:import namespace="http://schemas.microsoft.com/office/2006/documentManagement/types"/>
    <xsd:import namespace="http://schemas.microsoft.com/office/infopath/2007/PartnerControls"/>
    <xsd:element name="pb95b497b12c48a38c5a5dfead4fe67f" ma:index="21" ma:taxonomy="true" ma:internalName="pb95b497b12c48a38c5a5dfead4fe67f" ma:taxonomyFieldName="Tags" ma:displayName="Tags" ma:readOnly="false" ma:default="" ma:fieldId="{9b95b497-b12c-48a3-8c5a-5dfead4fe67f}" ma:taxonomyMulti="true" ma:sspId="d95bfaeb-d21c-407f-a59f-76a7cca530c2" ma:termSetId="7721fb43-69da-41c8-8f20-dab2ccd6c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577f0b94-768c-4362-8994-1f14373be3ed}" ma:internalName="TaxCatchAll" ma:showField="CatchAllData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577f0b94-768c-4362-8994-1f14373be3ed}" ma:internalName="TaxCatchAllLabel" ma:readOnly="true" ma:showField="CatchAllDataLabel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_Source xmlns="http://schemas.microsoft.com/sharepoint/v3/fields" xsi:nil="true"/>
    <_DCDateModified xmlns="http://schemas.microsoft.com/sharepoint/v3/fields" xsi:nil="true"/>
    <_Publisher xmlns="http://schemas.microsoft.com/sharepoint/v3/fields" xsi:nil="true"/>
    <_Relation xmlns="http://schemas.microsoft.com/sharepoint/v3/fields" xsi:nil="true"/>
    <_Contributor xmlns="http://schemas.microsoft.com/sharepoint/v3/fields" xsi:nil="true"/>
    <_Format xmlns="http://schemas.microsoft.com/sharepoint/v3/fields" xsi:nil="true"/>
    <pb95b497b12c48a38c5a5dfead4fe67f xmlns="e22c7409-3fd3-409a-a4a6-6ab0ea51d6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Efficiency</TermName>
          <TermId xmlns="http://schemas.microsoft.com/office/infopath/2007/PartnerControls">7d88f299-fa2d-4d2a-99d9-9b08652f27c4</TermId>
        </TermInfo>
      </Terms>
    </pb95b497b12c48a38c5a5dfead4fe67f>
    <_Coverage xmlns="http://schemas.microsoft.com/sharepoint/v3/fields" xsi:nil="true"/>
    <_Identifier xmlns="http://schemas.microsoft.com/sharepoint/v3/fields" xsi:nil="true"/>
    <_ResourceType xmlns="http://schemas.microsoft.com/sharepoint/v3/fields">Document</_ResourceType>
    <TaxCatchAll xmlns="e22c7409-3fd3-409a-a4a6-6ab0ea51d687">
      <Value>16</Value>
    </TaxCatchAll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5F2D301A-D2C2-4999-AED6-1CC84E958E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BBDBA7-83B0-4D42-87E7-62D73E5BAC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22c7409-3fd3-409a-a4a6-6ab0ea51d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1B0BEC-771A-488D-A387-3BD349809BB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22c7409-3fd3-409a-a4a6-6ab0ea51d687"/>
    <ds:schemaRef ds:uri="http://schemas.microsoft.com/sharepoint/v3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Harney Electric Cooperative,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Wood</dc:creator>
  <cp:keywords/>
  <dc:description/>
  <cp:lastModifiedBy>Osborn,Thomas R (BPA) - PEJD-TRI CITIES RMHQ</cp:lastModifiedBy>
  <cp:lastPrinted>2015-07-14T22:17:03Z</cp:lastPrinted>
  <dcterms:created xsi:type="dcterms:W3CDTF">2012-10-30T15:06:28Z</dcterms:created>
  <dcterms:modified xsi:type="dcterms:W3CDTF">2023-09-28T17:19:41Z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0x010100404842DB1C82EF43A906826C7ABE80A904002577F1FA3A91944FB06506E561E612D5</vt:lpwstr>
  </property>
  <property fmtid="{D5CDD505-2E9C-101B-9397-08002B2CF9AE}" pid="3" name="Tags">
    <vt:lpwstr>16;#Energy Efficiency|7d88f299-fa2d-4d2a-99d9-9b08652f27c4</vt:lpwstr>
  </property>
  <property fmtid="{D5CDD505-2E9C-101B-9397-08002B2CF9AE}" pid="4" name="Order">
    <vt:r8>27000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