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!!FY24 EE Efforts\FY24_CN-15 Industrial Sector\ESI Program\Calc updates\"/>
    </mc:Choice>
  </mc:AlternateContent>
  <xr:revisionPtr revIDLastSave="0" documentId="13_ncr:1_{823A6AC5-8DE0-4D4E-AC9F-45D1A9164CE5}" xr6:coauthVersionLast="47" xr6:coauthVersionMax="47" xr10:uidLastSave="{00000000-0000-0000-0000-000000000000}"/>
  <workbookProtection lockStructure="1"/>
  <bookViews>
    <workbookView xWindow="2655" yWindow="1155" windowWidth="21600" windowHeight="11295" activeTab="1" xr2:uid="{00000000-000D-0000-FFFF-FFFF00000000}"/>
  </bookViews>
  <sheets>
    <sheet name="Project Info" sheetId="2" r:id="rId1"/>
    <sheet name="PTS Installation" sheetId="6" r:id="rId2"/>
    <sheet name="PTS Maintenance" sheetId="3" r:id="rId3"/>
    <sheet name="Utility List" sheetId="8" state="hidden" r:id="rId4"/>
  </sheets>
  <externalReferences>
    <externalReference r:id="rId5"/>
    <externalReference r:id="rId6"/>
    <externalReference r:id="rId7"/>
  </externalReferences>
  <definedNames>
    <definedName name="busbar">'[1]Payment Tables'!$C$7</definedName>
    <definedName name="est_site_energy">'[1]PTS Installation'!$D$8</definedName>
    <definedName name="inc_site_busbar">'[1]Payment Tables'!$C$8</definedName>
    <definedName name="previous_sem_savings">'[1]Annual Completion Reports'!$D$9</definedName>
    <definedName name="pts_install_cap">'[1]PTS Installation'!$D$23</definedName>
    <definedName name="pts_install_costs">'[1]PTS Installation'!$D$9</definedName>
    <definedName name="pts_setup_pmt">'[2]Payment Tables'!#REF!</definedName>
    <definedName name="submittal_no">'[2]Payment Tables'!$C$5</definedName>
    <definedName name="up_BES">'[1]uploaddata collection'!$E$43</definedName>
    <definedName name="up_city">'[1]uploaddata collection'!$E$22</definedName>
    <definedName name="up_cont_email">'[1]uploaddata collection'!$E$26</definedName>
    <definedName name="up_cont_name">'[1]uploaddata collection'!$E$23</definedName>
    <definedName name="up_cont_phone">'[1]uploaddata collection'!$E$25</definedName>
    <definedName name="up_cont_title">'[1]uploaddata collection'!$E$24</definedName>
    <definedName name="up_facility">'[1]uploaddata collection'!$E$18</definedName>
    <definedName name="up_NAICS">'[1]uploaddata collection'!$E$28</definedName>
    <definedName name="up_projectno">'[1]uploaddata collection'!$E$6</definedName>
    <definedName name="up_projname">'[1]uploaddata collection'!$E$20</definedName>
    <definedName name="up_state">'[1]uploaddata collection'!$E$19</definedName>
    <definedName name="up_street">'[1]uploaddata collection'!$E$21</definedName>
    <definedName name="up_sub_compreport">'[1]uploaddata collection'!$E$35:$G$35</definedName>
    <definedName name="up_sub_date">'[1]uploaddata collection'!$E$44:$G$44</definedName>
    <definedName name="up_sub_eligsav">'[1]uploaddata collection'!$E$40:$G$40</definedName>
    <definedName name="up_sub_emttsubmit">'[1]uploaddata collection'!$E$30:$G$30</definedName>
    <definedName name="up_sub_impcost">'[1]uploaddata collection'!$E$36:$G$36</definedName>
    <definedName name="up_sub_incrsav">'[1]uploaddata collection'!$E$10:$G$10</definedName>
    <definedName name="up_sub_ml">'[1]uploaddata collection'!$E$8:$G$8</definedName>
    <definedName name="up_sub_ptscost">'[1]uploaddata collection'!$E$42:$G$42</definedName>
    <definedName name="up_sub_ptscredit">'[1]uploaddata collection'!$E$38:$G$38</definedName>
    <definedName name="up_sub_ptsfunction">'[1]uploaddata collection'!$E$34:$G$34</definedName>
    <definedName name="up_sub_subname">'[1]uploaddata collection'!$E$29:$G$29</definedName>
    <definedName name="up_sub_totcred">'[1]uploaddata collection'!$E$12:$G$12</definedName>
    <definedName name="up_sub_ttcredit">'[1]uploaddata collection'!$E$37:$G$37</definedName>
    <definedName name="up_sub_versav">'[1]uploaddata collection'!$E$41:$G$41</definedName>
    <definedName name="up_version">'[1]uploaddata collection'!$E$4</definedName>
    <definedName name="up_zip">'[1]uploaddata collection'!$E$17</definedName>
    <definedName name="y1_AI_funding">'[1]Payment Tables'!$F$49</definedName>
    <definedName name="y1_implementation_costs">'[1]Annual Completion Reports'!$D$13</definedName>
    <definedName name="y1_max_sem_sav_pmt">'[1]Annual Completion Reports'!$D$28</definedName>
    <definedName name="y1_perf_period">'[1]Annual Completion Reports'!$D$27</definedName>
    <definedName name="y1_pts_cap_annual_input">'[1]Payment Tables'!$F$41</definedName>
    <definedName name="y1_pts_costs">'[1]Annual Completion Reports'!$D$14</definedName>
    <definedName name="y1_pts_pmt">'[3]Payment Tables'!$F$42</definedName>
    <definedName name="y1_sem_funding">'[1]Payment Tables'!$F$59</definedName>
    <definedName name="y1_site_sav_cap">'[1]Annual Completion Reports'!$D$29</definedName>
    <definedName name="y1_site_savings">'[1]Annual Completion Reports'!$D$12</definedName>
    <definedName name="y1_util_sav_cap">'[1]Annual Completion Reports'!$D$30</definedName>
    <definedName name="y2_AI_funding">'[1]Payment Tables'!$G$49</definedName>
    <definedName name="y2_implementation_costs">'[1]Annual Completion Reports'!$G$13</definedName>
    <definedName name="y2_max_sem_sav_pmt">'[1]Annual Completion Reports'!$G$28</definedName>
    <definedName name="y2_perf_period">'[1]Annual Completion Reports'!$G$27</definedName>
    <definedName name="y2_pts_cap_annual_input">'[1]Payment Tables'!$G$41</definedName>
    <definedName name="y2_pts_costs">'[1]Annual Completion Reports'!$G$14</definedName>
    <definedName name="y2_pts_pmt">'[3]Payment Tables'!$G$42</definedName>
    <definedName name="y2_sem_funding">'[1]Payment Tables'!$G$59</definedName>
    <definedName name="y2_site_sav_cap">'[1]Annual Completion Reports'!$G$29</definedName>
    <definedName name="y2_site_savings">'[1]Annual Completion Reports'!$G$12</definedName>
    <definedName name="y2_util_sav_cap">'[1]Annual Completion Reports'!$G$30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3" l="1"/>
  <c r="E23" i="6"/>
  <c r="H22" i="6" s="1"/>
  <c r="H21" i="6" l="1"/>
  <c r="E21" i="6"/>
  <c r="E37" i="6"/>
  <c r="D9" i="6"/>
  <c r="C1" i="3"/>
  <c r="C1" i="6"/>
  <c r="D42" i="6" l="1"/>
  <c r="D41" i="6"/>
  <c r="D21" i="3" l="1"/>
  <c r="G38" i="3"/>
  <c r="G37" i="3"/>
  <c r="D38" i="3"/>
  <c r="D37" i="3"/>
  <c r="H20" i="3" l="1"/>
  <c r="E20" i="3"/>
  <c r="E22" i="3" s="1"/>
  <c r="G21" i="3" s="1"/>
  <c r="E31" i="3" l="1"/>
  <c r="E30" i="3"/>
  <c r="G19" i="2" l="1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I1" i="2" s="1"/>
  <c r="F9" i="2"/>
  <c r="G8" i="2"/>
  <c r="F8" i="2"/>
  <c r="G7" i="2"/>
  <c r="F7" i="2"/>
  <c r="G6" i="2"/>
  <c r="F6" i="2"/>
  <c r="G5" i="2"/>
  <c r="F5" i="2"/>
  <c r="G4" i="2"/>
  <c r="F4" i="2"/>
  <c r="G3" i="2"/>
  <c r="F3" i="2"/>
  <c r="D39" i="6" a="1"/>
  <c r="D39" i="6" s="1"/>
  <c r="E36" i="6"/>
  <c r="C36" i="6"/>
  <c r="H20" i="6" s="1"/>
  <c r="H23" i="6" s="1"/>
  <c r="C37" i="6" s="1"/>
  <c r="D22" i="6"/>
  <c r="D8" i="6"/>
  <c r="D7" i="6"/>
  <c r="D6" i="6"/>
  <c r="D34" i="3" a="1"/>
  <c r="D34" i="3" s="1"/>
  <c r="D9" i="3"/>
  <c r="D8" i="3"/>
  <c r="D7" i="3"/>
  <c r="D6" i="3"/>
  <c r="D4" i="6" l="1" a="1"/>
  <c r="D4" i="6" s="1"/>
  <c r="D4" i="3" a="1"/>
  <c r="D4" i="3" s="1"/>
  <c r="C30" i="3"/>
  <c r="H19" i="3" s="1"/>
  <c r="H22" i="3" s="1"/>
  <c r="C31" i="3" l="1"/>
</calcChain>
</file>

<file path=xl/sharedStrings.xml><?xml version="1.0" encoding="utf-8"?>
<sst xmlns="http://schemas.openxmlformats.org/spreadsheetml/2006/main" count="851" uniqueCount="513">
  <si>
    <t>Example Entry and Format</t>
  </si>
  <si>
    <t>(Yes/No)</t>
  </si>
  <si>
    <t>Notes</t>
  </si>
  <si>
    <t>All Fields Optional.</t>
  </si>
  <si>
    <t>Engineering technical review: Name</t>
  </si>
  <si>
    <t>First Last</t>
  </si>
  <si>
    <t>Engineering technical review: Date</t>
  </si>
  <si>
    <r>
      <t xml:space="preserve">PTS Information
</t>
    </r>
    <r>
      <rPr>
        <sz val="12"/>
        <color rgb="FFFFFFFF"/>
        <rFont val="Calibri"/>
        <family val="2"/>
      </rPr>
      <t>Utility Completes</t>
    </r>
  </si>
  <si>
    <r>
      <t xml:space="preserve">BPA Technical Review
</t>
    </r>
    <r>
      <rPr>
        <sz val="12"/>
        <color rgb="FFFFFFFF"/>
        <rFont val="Calibri"/>
        <family val="2"/>
        <scheme val="minor"/>
      </rPr>
      <t>Completed by BPA Engineer</t>
    </r>
  </si>
  <si>
    <t>SEM Project Information</t>
  </si>
  <si>
    <t>Input or Select Dropdown</t>
  </si>
  <si>
    <t>Project Name</t>
  </si>
  <si>
    <t>ACME Manufacturing T&amp;T</t>
  </si>
  <si>
    <t>Project Sector</t>
  </si>
  <si>
    <t>Commercial or Industrial</t>
  </si>
  <si>
    <t xml:space="preserve">Serving Utility </t>
  </si>
  <si>
    <t>Proposal Submitter Name</t>
  </si>
  <si>
    <t>Jane Doe</t>
  </si>
  <si>
    <t>Proposal Submitter Email</t>
  </si>
  <si>
    <t>john.doe@acmeindustrial.com</t>
  </si>
  <si>
    <t>Proposal Submitter Phone</t>
  </si>
  <si>
    <t>425-999-0000</t>
  </si>
  <si>
    <t>ACME Manufacturing</t>
  </si>
  <si>
    <t>Company Mailing Address</t>
  </si>
  <si>
    <t>P.O. Box 5000 (Corporate HQ)</t>
  </si>
  <si>
    <t>Company City</t>
  </si>
  <si>
    <t>Metro City</t>
  </si>
  <si>
    <t>Company State</t>
  </si>
  <si>
    <t>OR</t>
  </si>
  <si>
    <t>Company ZIP</t>
  </si>
  <si>
    <t>John Doe</t>
  </si>
  <si>
    <t>Project Contact Job Title</t>
  </si>
  <si>
    <t>Maintenance Manager</t>
  </si>
  <si>
    <t>Project Contact Phone Number</t>
  </si>
  <si>
    <t>360-800-0000</t>
  </si>
  <si>
    <t>Project Contact Email</t>
  </si>
  <si>
    <t>John Smith</t>
  </si>
  <si>
    <t>Energy Smart Industrial (ESI) Project Number</t>
  </si>
  <si>
    <t>BETTP_000001</t>
  </si>
  <si>
    <t>SEM Enrollment Application approved?</t>
  </si>
  <si>
    <r>
      <t xml:space="preserve">PTS Maintenance Funding
</t>
    </r>
    <r>
      <rPr>
        <sz val="12"/>
        <color rgb="FFFFFFFF"/>
        <rFont val="Calibri"/>
        <family val="2"/>
      </rPr>
      <t>Utility Completes</t>
    </r>
  </si>
  <si>
    <t>PTS Installation</t>
  </si>
  <si>
    <t>PTS Maintenance</t>
  </si>
  <si>
    <r>
      <t xml:space="preserve">PTS Installation Funding
</t>
    </r>
    <r>
      <rPr>
        <sz val="12"/>
        <color rgb="FFFFFFFF"/>
        <rFont val="Calibri"/>
        <family val="2"/>
      </rPr>
      <t>Utility Completes</t>
    </r>
  </si>
  <si>
    <t>Utility PTS Maintenance Payment cap</t>
  </si>
  <si>
    <t>Calculator Reimbursement Per Unit</t>
  </si>
  <si>
    <t>Calculator Project Cost</t>
  </si>
  <si>
    <t>PTS Verification Report attached?</t>
  </si>
  <si>
    <t>PTS Maintenance Documentation attached?</t>
  </si>
  <si>
    <r>
      <t xml:space="preserve">Results
</t>
    </r>
    <r>
      <rPr>
        <sz val="12"/>
        <color indexed="9"/>
        <rFont val="Calibri"/>
        <family val="2"/>
      </rPr>
      <t>Inputs for UES Measure Upload Template</t>
    </r>
  </si>
  <si>
    <t>Based on documented PTS installation costs</t>
  </si>
  <si>
    <t>Utility Reference File</t>
  </si>
  <si>
    <t>BES_Number</t>
  </si>
  <si>
    <t>Account_Name</t>
  </si>
  <si>
    <t>Description</t>
  </si>
  <si>
    <t>SRR Designation</t>
  </si>
  <si>
    <t>Performance Payment</t>
  </si>
  <si>
    <t>Budget Cap</t>
  </si>
  <si>
    <t>Cooling Zone</t>
  </si>
  <si>
    <t>Heating Zone</t>
  </si>
  <si>
    <t>PNGC Member</t>
  </si>
  <si>
    <t>Pooling Group Member</t>
  </si>
  <si>
    <t>ECA Agreement Number</t>
  </si>
  <si>
    <t>Option 2</t>
  </si>
  <si>
    <t>10055</t>
  </si>
  <si>
    <t>Albion</t>
  </si>
  <si>
    <t>City of Albion</t>
  </si>
  <si>
    <t>Yes</t>
  </si>
  <si>
    <t>No</t>
  </si>
  <si>
    <t>10057</t>
  </si>
  <si>
    <t>Ashland</t>
  </si>
  <si>
    <t>City of Ashland</t>
  </si>
  <si>
    <t>Non-SRR</t>
  </si>
  <si>
    <t>10015</t>
  </si>
  <si>
    <t>Asotin PUD</t>
  </si>
  <si>
    <t>Public Utility District No. 1 of Asotin County</t>
  </si>
  <si>
    <t>10059</t>
  </si>
  <si>
    <t>Bandon</t>
  </si>
  <si>
    <t>City of Bandon</t>
  </si>
  <si>
    <t>10024</t>
  </si>
  <si>
    <t>Benton PUD</t>
  </si>
  <si>
    <t>Public Utility District No. 1 of Benton County</t>
  </si>
  <si>
    <t>10025</t>
  </si>
  <si>
    <t>Benton REA</t>
  </si>
  <si>
    <t>Benton Rural Electric Association</t>
  </si>
  <si>
    <t>10027</t>
  </si>
  <si>
    <t>Big Bend</t>
  </si>
  <si>
    <t>Big Bend Electric Cooperative</t>
  </si>
  <si>
    <t>10029</t>
  </si>
  <si>
    <t>Blachly-Lane</t>
  </si>
  <si>
    <t>Blachly-Lane Electric Cooperative</t>
  </si>
  <si>
    <t>PNGC</t>
  </si>
  <si>
    <t>10061</t>
  </si>
  <si>
    <t>Blaine</t>
  </si>
  <si>
    <t>City of Blaine</t>
  </si>
  <si>
    <t>10062</t>
  </si>
  <si>
    <t>Bonners Ferry</t>
  </si>
  <si>
    <t>City of Bonners Ferry</t>
  </si>
  <si>
    <t>13738</t>
  </si>
  <si>
    <t>BPA</t>
  </si>
  <si>
    <t>Bonneville Power Administration</t>
  </si>
  <si>
    <t>All Cooling Zones</t>
  </si>
  <si>
    <t>All Heating Zones</t>
  </si>
  <si>
    <t>10064</t>
  </si>
  <si>
    <t>Burley</t>
  </si>
  <si>
    <t>City of Burley</t>
  </si>
  <si>
    <t>10044</t>
  </si>
  <si>
    <t>Canby</t>
  </si>
  <si>
    <t>Canby Utility Board</t>
  </si>
  <si>
    <t>10065</t>
  </si>
  <si>
    <t>Cascade Locks</t>
  </si>
  <si>
    <t>City of Cascade Locks</t>
  </si>
  <si>
    <t>10046</t>
  </si>
  <si>
    <t>CEC</t>
  </si>
  <si>
    <t>Central Electric Cooperative, Inc.</t>
  </si>
  <si>
    <t>10047</t>
  </si>
  <si>
    <t>Central Lincoln</t>
  </si>
  <si>
    <t>Central Lincoln People's Utility District</t>
  </si>
  <si>
    <t>10066</t>
  </si>
  <si>
    <t>Centralia</t>
  </si>
  <si>
    <t>City of Centralia</t>
  </si>
  <si>
    <t>10067</t>
  </si>
  <si>
    <t>Cheney</t>
  </si>
  <si>
    <t>City of Cheney</t>
  </si>
  <si>
    <t>10068</t>
  </si>
  <si>
    <t>Chewelah</t>
  </si>
  <si>
    <t>City of Chewelah</t>
  </si>
  <si>
    <t>10101</t>
  </si>
  <si>
    <t>Clallam</t>
  </si>
  <si>
    <t>Public Utility District No. 1 of Clallam County</t>
  </si>
  <si>
    <t>10103</t>
  </si>
  <si>
    <t>Clark</t>
  </si>
  <si>
    <t>Clark Public Utilities</t>
  </si>
  <si>
    <t>10105</t>
  </si>
  <si>
    <t>Clatskanie</t>
  </si>
  <si>
    <t>Clatskanie People's Utility District</t>
  </si>
  <si>
    <t>10106</t>
  </si>
  <si>
    <t>Clearwater</t>
  </si>
  <si>
    <t>Clearwater Power Company</t>
  </si>
  <si>
    <t>10109</t>
  </si>
  <si>
    <t>Columbia Basin</t>
  </si>
  <si>
    <t>Columbia Basin Electric Cooperative, Inc.</t>
  </si>
  <si>
    <t>10111</t>
  </si>
  <si>
    <t>Columbia Power</t>
  </si>
  <si>
    <t>Columbia Power Cooperative Association</t>
  </si>
  <si>
    <t>10113</t>
  </si>
  <si>
    <t>Columbia REA</t>
  </si>
  <si>
    <t>Columbia Rural Electric Association</t>
  </si>
  <si>
    <t>10112</t>
  </si>
  <si>
    <t>Columbia River</t>
  </si>
  <si>
    <t>Columbia River People's Utility District</t>
  </si>
  <si>
    <t>10116</t>
  </si>
  <si>
    <t>Consolidated</t>
  </si>
  <si>
    <t>Consolidated Irrigation District No. 19</t>
  </si>
  <si>
    <t>10118</t>
  </si>
  <si>
    <t>Consumers</t>
  </si>
  <si>
    <t>Consumers Power, Inc.</t>
  </si>
  <si>
    <t>10121</t>
  </si>
  <si>
    <t>Coos-Curry</t>
  </si>
  <si>
    <t>Coos-Curry Electric Cooperative, Inc.</t>
  </si>
  <si>
    <t>10378</t>
  </si>
  <si>
    <t>Coulee Dam</t>
  </si>
  <si>
    <t>Town of Coulee Dam</t>
  </si>
  <si>
    <t>10123</t>
  </si>
  <si>
    <t>Cowlitz</t>
  </si>
  <si>
    <t>Public Utility District No. 1 of Cowlitz County</t>
  </si>
  <si>
    <t>10070</t>
  </si>
  <si>
    <t>Declo</t>
  </si>
  <si>
    <t>City of Declo</t>
  </si>
  <si>
    <t>10426</t>
  </si>
  <si>
    <t>DOE-RL</t>
  </si>
  <si>
    <t>US Department of Energy - Richland Operations Office</t>
  </si>
  <si>
    <t>10136</t>
  </si>
  <si>
    <t>Douglas Elec</t>
  </si>
  <si>
    <t>Douglas Electric Cooperative, Inc.</t>
  </si>
  <si>
    <t>10071</t>
  </si>
  <si>
    <t>Drain</t>
  </si>
  <si>
    <t>City of Drain</t>
  </si>
  <si>
    <t>10142</t>
  </si>
  <si>
    <t>East End</t>
  </si>
  <si>
    <t>East End Mutual Electric Company, LTD</t>
  </si>
  <si>
    <t>10144</t>
  </si>
  <si>
    <t>Eatonville</t>
  </si>
  <si>
    <t>Town of Eatonville</t>
  </si>
  <si>
    <t>10072</t>
  </si>
  <si>
    <t>Ellensburg</t>
  </si>
  <si>
    <t>City of Ellensburg</t>
  </si>
  <si>
    <t>10156</t>
  </si>
  <si>
    <t>Elmhurst</t>
  </si>
  <si>
    <t>Elmhurst Mutual Power &amp; Light Company</t>
  </si>
  <si>
    <t>10157</t>
  </si>
  <si>
    <t>Emerald</t>
  </si>
  <si>
    <t>Emerald People's Utility District</t>
  </si>
  <si>
    <t>10158</t>
  </si>
  <si>
    <t>Energy Northwest</t>
  </si>
  <si>
    <t>10170</t>
  </si>
  <si>
    <t>EWEB</t>
  </si>
  <si>
    <t>Eugene Water &amp; Electric Board</t>
  </si>
  <si>
    <t>10172</t>
  </si>
  <si>
    <t>Fairchild</t>
  </si>
  <si>
    <t>Fairchild Air Force Base</t>
  </si>
  <si>
    <t>10173</t>
  </si>
  <si>
    <t>Fall River</t>
  </si>
  <si>
    <t>Fall River Rural Electric Cooperative, Inc.</t>
  </si>
  <si>
    <t>10174</t>
  </si>
  <si>
    <t>Farmers</t>
  </si>
  <si>
    <t>Farmers Electric Company, LTD</t>
  </si>
  <si>
    <t>10177</t>
  </si>
  <si>
    <t>Ferry</t>
  </si>
  <si>
    <t>Public Utility District No. 1 of Ferry County</t>
  </si>
  <si>
    <t>10179</t>
  </si>
  <si>
    <t>Flathead</t>
  </si>
  <si>
    <t>Flathead Electric Cooperative, Inc.</t>
  </si>
  <si>
    <t>10074</t>
  </si>
  <si>
    <t>Forest Grove</t>
  </si>
  <si>
    <t>City of Forest Grove</t>
  </si>
  <si>
    <t>10183</t>
  </si>
  <si>
    <t>Franklin County</t>
  </si>
  <si>
    <t>Public Utility District No. 1 of Franklin County</t>
  </si>
  <si>
    <t>10186</t>
  </si>
  <si>
    <t>Glacier</t>
  </si>
  <si>
    <t>Glacier Electric Cooperative, Inc.</t>
  </si>
  <si>
    <t>10190</t>
  </si>
  <si>
    <t>Grant</t>
  </si>
  <si>
    <t>Public Utility District No. 2 of Grant County, Washington</t>
  </si>
  <si>
    <t>10191</t>
  </si>
  <si>
    <t>Grays Harbor</t>
  </si>
  <si>
    <t>Public Utility District No. 1 of Grays Harbor County Washington</t>
  </si>
  <si>
    <t>10197</t>
  </si>
  <si>
    <t>Harney</t>
  </si>
  <si>
    <t>Harney Electric Cooperative, Inc.</t>
  </si>
  <si>
    <t>10597</t>
  </si>
  <si>
    <t>Hermiston</t>
  </si>
  <si>
    <t>City of Hermiston</t>
  </si>
  <si>
    <t>10076</t>
  </si>
  <si>
    <t>Heyburn</t>
  </si>
  <si>
    <t>City of Heyburn</t>
  </si>
  <si>
    <t>10202</t>
  </si>
  <si>
    <t>Hood River</t>
  </si>
  <si>
    <t>Hood River Electric Cooperative</t>
  </si>
  <si>
    <t>10203</t>
  </si>
  <si>
    <t>Idaho County</t>
  </si>
  <si>
    <t>Idaho County Light &amp; Power Cooperative Association, Inc.</t>
  </si>
  <si>
    <t>10204</t>
  </si>
  <si>
    <t>Idaho Falls Power</t>
  </si>
  <si>
    <t>City of Idaho Falls</t>
  </si>
  <si>
    <t>10209</t>
  </si>
  <si>
    <t>Inland</t>
  </si>
  <si>
    <t>Inland Power &amp; Light Company</t>
  </si>
  <si>
    <t>12026</t>
  </si>
  <si>
    <t>Jefferson</t>
  </si>
  <si>
    <t>Public Utility District No.1 of Jefferson County</t>
  </si>
  <si>
    <t>10230</t>
  </si>
  <si>
    <t>Kittitas</t>
  </si>
  <si>
    <t>Public Utility District No. 1 of Kittitas County</t>
  </si>
  <si>
    <t>10231</t>
  </si>
  <si>
    <t>Klickitat</t>
  </si>
  <si>
    <t>Public Utility District No. 1 of Klickitat County</t>
  </si>
  <si>
    <t>10234</t>
  </si>
  <si>
    <t>Kootenai</t>
  </si>
  <si>
    <t>Kootenai Electric Cooperative, Inc.</t>
  </si>
  <si>
    <t>13927</t>
  </si>
  <si>
    <t>KTU</t>
  </si>
  <si>
    <t>Kalispel Indian Community of the Kalispel Reservation</t>
  </si>
  <si>
    <t>10235</t>
  </si>
  <si>
    <t>Lakeview</t>
  </si>
  <si>
    <t>Lakeview Light &amp; Power Company</t>
  </si>
  <si>
    <t>10236</t>
  </si>
  <si>
    <t>Lane Electric</t>
  </si>
  <si>
    <t>Lane Electric Cooperative, Inc.</t>
  </si>
  <si>
    <t>10237</t>
  </si>
  <si>
    <t>Lewis</t>
  </si>
  <si>
    <t>Public Utility District No. 1 of Lewis County</t>
  </si>
  <si>
    <t>10239</t>
  </si>
  <si>
    <t>Lincoln</t>
  </si>
  <si>
    <t>Lincoln Electric Cooperative, Inc.</t>
  </si>
  <si>
    <t>10242</t>
  </si>
  <si>
    <t>Lost River</t>
  </si>
  <si>
    <t>Lost River Electric Cooperative, Inc.</t>
  </si>
  <si>
    <t>10244</t>
  </si>
  <si>
    <t>Lower Valley</t>
  </si>
  <si>
    <t>Lower Valley Energy, Inc.</t>
  </si>
  <si>
    <t>10246</t>
  </si>
  <si>
    <t>Mason Co 1</t>
  </si>
  <si>
    <t>Public Utility District No. 1 of Mason County</t>
  </si>
  <si>
    <t>10247</t>
  </si>
  <si>
    <t>Mason Co 3</t>
  </si>
  <si>
    <t>Public Utility District No. 3 of Mason County</t>
  </si>
  <si>
    <t>10078</t>
  </si>
  <si>
    <t>McCleary</t>
  </si>
  <si>
    <t>City of McCleary</t>
  </si>
  <si>
    <t>10079</t>
  </si>
  <si>
    <t>McMinnville</t>
  </si>
  <si>
    <t>The City of McMinnville</t>
  </si>
  <si>
    <t>10256</t>
  </si>
  <si>
    <t>Midstate</t>
  </si>
  <si>
    <t>Midstate Electric Cooperative, Inc.</t>
  </si>
  <si>
    <t>10080</t>
  </si>
  <si>
    <t>Milton</t>
  </si>
  <si>
    <t>City of Milton</t>
  </si>
  <si>
    <t>10081</t>
  </si>
  <si>
    <t>Milton-Freewater</t>
  </si>
  <si>
    <t>City of Milton-Freewater</t>
  </si>
  <si>
    <t>10082</t>
  </si>
  <si>
    <t>Minidoka</t>
  </si>
  <si>
    <t>City of Minidoka</t>
  </si>
  <si>
    <t>10258</t>
  </si>
  <si>
    <t>Mission Valley</t>
  </si>
  <si>
    <t>Mission Valley Power</t>
  </si>
  <si>
    <t>10259</t>
  </si>
  <si>
    <t>Missoula</t>
  </si>
  <si>
    <t>Missoula Electric Cooperative, Inc.</t>
  </si>
  <si>
    <t>10260</t>
  </si>
  <si>
    <t>Modern</t>
  </si>
  <si>
    <t>Modern Electric Water Company</t>
  </si>
  <si>
    <t>10083</t>
  </si>
  <si>
    <t>Monmouth</t>
  </si>
  <si>
    <t>City of Monmouth</t>
  </si>
  <si>
    <t>10273</t>
  </si>
  <si>
    <t>Nespelem</t>
  </si>
  <si>
    <t>Nespelem Valley Electric Cooperative, Inc.</t>
  </si>
  <si>
    <t>10406</t>
  </si>
  <si>
    <t>NETL</t>
  </si>
  <si>
    <t>US DOE Natl Energy Technology Lab</t>
  </si>
  <si>
    <t>10278</t>
  </si>
  <si>
    <t>Northern Lights</t>
  </si>
  <si>
    <t>Northern Lights, Inc.</t>
  </si>
  <si>
    <t>10279</t>
  </si>
  <si>
    <t>Northern Wasco</t>
  </si>
  <si>
    <t>Northern Wasco County People's Utility District</t>
  </si>
  <si>
    <t>10284</t>
  </si>
  <si>
    <t>Ohop</t>
  </si>
  <si>
    <t>Ohop Mutual Light Company</t>
  </si>
  <si>
    <t>10285</t>
  </si>
  <si>
    <t>Okanogan Coop</t>
  </si>
  <si>
    <t>Okanogan County Electric Cooperative, Inc.</t>
  </si>
  <si>
    <t>10286</t>
  </si>
  <si>
    <t>Okanogan PUD</t>
  </si>
  <si>
    <t>Okanogan County Public Utility District No. 1</t>
  </si>
  <si>
    <t>10288</t>
  </si>
  <si>
    <t>OPALCO</t>
  </si>
  <si>
    <t>Orcas Power &amp; Light Cooperative</t>
  </si>
  <si>
    <t>10291</t>
  </si>
  <si>
    <t>Oregon Trail</t>
  </si>
  <si>
    <t>Oregon Trail Electric Consumers Cooperative, Inc.</t>
  </si>
  <si>
    <t>10294</t>
  </si>
  <si>
    <t>Pacific</t>
  </si>
  <si>
    <t>Public Utility District No. 2 of Pacific County</t>
  </si>
  <si>
    <t>10304</t>
  </si>
  <si>
    <t>Parkland</t>
  </si>
  <si>
    <t>Parkland Light &amp; Water Company</t>
  </si>
  <si>
    <t>10306</t>
  </si>
  <si>
    <t>Pend Oreille</t>
  </si>
  <si>
    <t>Pend Oreille County PUD No. 1</t>
  </si>
  <si>
    <t>10307</t>
  </si>
  <si>
    <t>Peninsula</t>
  </si>
  <si>
    <t>Peninsula Light Company</t>
  </si>
  <si>
    <t>10086</t>
  </si>
  <si>
    <t>Plummer</t>
  </si>
  <si>
    <t>City of Plummer</t>
  </si>
  <si>
    <t>10298</t>
  </si>
  <si>
    <t>Pacific Northwest Generating Cooperative</t>
  </si>
  <si>
    <t>10706</t>
  </si>
  <si>
    <t>Port</t>
  </si>
  <si>
    <t>Port of Seattle - Seattle-Tacoma International Airport</t>
  </si>
  <si>
    <t>10087</t>
  </si>
  <si>
    <t>Port Angeles</t>
  </si>
  <si>
    <t>City of Port Angeles</t>
  </si>
  <si>
    <t>10331</t>
  </si>
  <si>
    <t>Raft River</t>
  </si>
  <si>
    <t>Raft River Rural Electric Cooperative, Inc.</t>
  </si>
  <si>
    <t>10333</t>
  </si>
  <si>
    <t>Ravalli County</t>
  </si>
  <si>
    <t>Ravalli County Electric Cooperative, Inc.</t>
  </si>
  <si>
    <t>10089</t>
  </si>
  <si>
    <t>Richland</t>
  </si>
  <si>
    <t>City of Richland, Washington</t>
  </si>
  <si>
    <t>10338</t>
  </si>
  <si>
    <t>Riverside Electric</t>
  </si>
  <si>
    <t>Riverside Electric Company, LTD</t>
  </si>
  <si>
    <t>10091</t>
  </si>
  <si>
    <t>Rupert</t>
  </si>
  <si>
    <t>City of Rupert</t>
  </si>
  <si>
    <t>10342</t>
  </si>
  <si>
    <t>Salem</t>
  </si>
  <si>
    <t>Salem Electric</t>
  </si>
  <si>
    <t>10343</t>
  </si>
  <si>
    <t>Salmon River</t>
  </si>
  <si>
    <t>Salmon River Electric Cooperative, Inc.</t>
  </si>
  <si>
    <t>10349</t>
  </si>
  <si>
    <t>Seattle</t>
  </si>
  <si>
    <t>City of Seattle, City Light Dept</t>
  </si>
  <si>
    <t>10352</t>
  </si>
  <si>
    <t>Skamania</t>
  </si>
  <si>
    <t>Public Utility District #1 of Skamania County</t>
  </si>
  <si>
    <t>10354</t>
  </si>
  <si>
    <t>Snohomish PUD</t>
  </si>
  <si>
    <t>Public Utility District No. 1 Of Snohomish County</t>
  </si>
  <si>
    <t>10094</t>
  </si>
  <si>
    <t>Soda Springs</t>
  </si>
  <si>
    <t>City of Soda Springs</t>
  </si>
  <si>
    <t>10360</t>
  </si>
  <si>
    <t>South Side</t>
  </si>
  <si>
    <t>South Side Electric, Inc.</t>
  </si>
  <si>
    <t>10363</t>
  </si>
  <si>
    <t>Springfield</t>
  </si>
  <si>
    <t>Springfield Utility Board</t>
  </si>
  <si>
    <t>10379</t>
  </si>
  <si>
    <t>Steilacoom</t>
  </si>
  <si>
    <t>Town of Steilacoom</t>
  </si>
  <si>
    <t>10095</t>
  </si>
  <si>
    <t>Sumas</t>
  </si>
  <si>
    <t>City of Sumas</t>
  </si>
  <si>
    <t>10369</t>
  </si>
  <si>
    <t>Surprise Valley</t>
  </si>
  <si>
    <t>Surprise Valley Electrification Corporation</t>
  </si>
  <si>
    <t>10370</t>
  </si>
  <si>
    <t>Tacoma Power</t>
  </si>
  <si>
    <t>10371</t>
  </si>
  <si>
    <t>Tanner</t>
  </si>
  <si>
    <t>Tanner Electric Cooperative</t>
  </si>
  <si>
    <t>10376</t>
  </si>
  <si>
    <t>Tillamook</t>
  </si>
  <si>
    <t>Tillamook People's Utility District</t>
  </si>
  <si>
    <t>10097</t>
  </si>
  <si>
    <t>Troy</t>
  </si>
  <si>
    <t>City of Troy</t>
  </si>
  <si>
    <t>10482</t>
  </si>
  <si>
    <t>UIUC</t>
  </si>
  <si>
    <t>Umpqua Indian Utility Cooperative</t>
  </si>
  <si>
    <t>10388</t>
  </si>
  <si>
    <t>Umatilla</t>
  </si>
  <si>
    <t>Umatilla Electric Cooperative</t>
  </si>
  <si>
    <t>10391</t>
  </si>
  <si>
    <t>United Electric</t>
  </si>
  <si>
    <t>United Electric Co-op, Inc.</t>
  </si>
  <si>
    <t>10400</t>
  </si>
  <si>
    <t>USBR General</t>
  </si>
  <si>
    <t>10409</t>
  </si>
  <si>
    <t>USN Bangor</t>
  </si>
  <si>
    <t>10326</t>
  </si>
  <si>
    <t>USN Bremerton</t>
  </si>
  <si>
    <t>10408</t>
  </si>
  <si>
    <t>USN Everett</t>
  </si>
  <si>
    <t>USN Everett-Jim Creek</t>
  </si>
  <si>
    <t>10434</t>
  </si>
  <si>
    <t>Vera</t>
  </si>
  <si>
    <t>Vera Water &amp; Power</t>
  </si>
  <si>
    <t>10436</t>
  </si>
  <si>
    <t>Vigilante</t>
  </si>
  <si>
    <t>Vigilante Electric Cooperative, Inc.</t>
  </si>
  <si>
    <t>10440</t>
  </si>
  <si>
    <t>Wahkiakum</t>
  </si>
  <si>
    <t>Public Utility District No. 1 of Wahkiakum County</t>
  </si>
  <si>
    <t>10442</t>
  </si>
  <si>
    <t>Wasco</t>
  </si>
  <si>
    <t>Wasco Electric Cooperative, Inc.</t>
  </si>
  <si>
    <t>11680</t>
  </si>
  <si>
    <t>Weiser</t>
  </si>
  <si>
    <t>City of Weiser</t>
  </si>
  <si>
    <t>10448</t>
  </si>
  <si>
    <t>West Oregon</t>
  </si>
  <si>
    <t>West Oregon Electric Cooperative, Inc.</t>
  </si>
  <si>
    <t>10451</t>
  </si>
  <si>
    <t>Whatcom Co 1</t>
  </si>
  <si>
    <t>Public Utility District No 1 of Whatcom County</t>
  </si>
  <si>
    <t>10446</t>
  </si>
  <si>
    <t>WREC</t>
  </si>
  <si>
    <t>Wells Rural Electric Company</t>
  </si>
  <si>
    <t>10502</t>
  </si>
  <si>
    <t>Yakama</t>
  </si>
  <si>
    <t>Yakama Power</t>
  </si>
  <si>
    <t>Documented (Year 1) PTS Maintenance costs</t>
  </si>
  <si>
    <t>Documented (Year 2) PTS Maintenance costs</t>
  </si>
  <si>
    <t>Example Entry or Format</t>
  </si>
  <si>
    <t>BPA Willingness-to-Pay (BPA WTP)</t>
  </si>
  <si>
    <t>PTS Maintenance Cost</t>
  </si>
  <si>
    <t>PTS Maintenance Payment</t>
  </si>
  <si>
    <t>*</t>
  </si>
  <si>
    <t>**</t>
  </si>
  <si>
    <t>(Year 1)</t>
  </si>
  <si>
    <t>Year 1 inputs</t>
  </si>
  <si>
    <t>(Year 2)</t>
  </si>
  <si>
    <t>Year 2 inputs</t>
  </si>
  <si>
    <t>Select utility from list</t>
  </si>
  <si>
    <t>jane.doe@powerutility.com</t>
  </si>
  <si>
    <t>Company/Site Name</t>
  </si>
  <si>
    <t>Project Contact Name (site representative)</t>
  </si>
  <si>
    <t>Energy Smart Industrial Partner (ESIP) or Technically Name</t>
  </si>
  <si>
    <t>BPA Maximum PTS Installation 
Payment $15,000</t>
  </si>
  <si>
    <t>BPA Maximum PTS Maintenance Payment $10,000.00 
 (per SEM two-year performance period)</t>
  </si>
  <si>
    <t>Column W</t>
  </si>
  <si>
    <t>Column X</t>
  </si>
  <si>
    <t>Engineering technical review:  NAME</t>
  </si>
  <si>
    <t>Engineering technical review:  DATE</t>
  </si>
  <si>
    <t xml:space="preserve">  *Year 1:  LESSER of (1) BPA WTP, (2) Utility Cap or (3) PTS Maintenance Cost</t>
  </si>
  <si>
    <t>**Year 2: LESSER of (1) Remainder of BPA WTP, (2) Remainder of Utility Cap, or (3) PTS Maintenance Cost</t>
  </si>
  <si>
    <r>
      <t xml:space="preserve">Leave BLANK column R; enter ZERO "0" in columns V* and Y* 
   *Required fields that </t>
    </r>
    <r>
      <rPr>
        <i/>
        <u/>
        <sz val="12"/>
        <color indexed="23"/>
        <rFont val="Calibri"/>
        <family val="2"/>
        <scheme val="minor"/>
      </rPr>
      <t>do not apply</t>
    </r>
    <r>
      <rPr>
        <i/>
        <sz val="12"/>
        <color indexed="23"/>
        <rFont val="Calibri"/>
        <family val="2"/>
        <scheme val="minor"/>
      </rPr>
      <t xml:space="preserve"> to this measure</t>
    </r>
  </si>
  <si>
    <r>
      <t xml:space="preserve">Leave BLANK column R; enter ZERO "0" in columns V*** and Y*** 
   ***Required fields that </t>
    </r>
    <r>
      <rPr>
        <i/>
        <u/>
        <sz val="12"/>
        <color indexed="23"/>
        <rFont val="Calibri"/>
        <family val="2"/>
        <scheme val="minor"/>
      </rPr>
      <t>do not apply</t>
    </r>
    <r>
      <rPr>
        <i/>
        <sz val="12"/>
        <color indexed="23"/>
        <rFont val="Calibri"/>
        <family val="2"/>
        <scheme val="minor"/>
      </rPr>
      <t xml:space="preserve"> to this measure</t>
    </r>
  </si>
  <si>
    <t>Phase 1</t>
  </si>
  <si>
    <t>Phase 2</t>
  </si>
  <si>
    <t>Phase 2 (if applicable)</t>
  </si>
  <si>
    <t>Documented PTS Setup/Installation Costs</t>
  </si>
  <si>
    <t>Documented PTS Installation costs (Phase 1)</t>
  </si>
  <si>
    <t>Documented PTS Installation costs (Phase 2)*</t>
  </si>
  <si>
    <t>*When a two-phased PTS Setup/Installation approach applies</t>
  </si>
  <si>
    <t>***</t>
  </si>
  <si>
    <t xml:space="preserve">  **Phase 1:  LESSER of (1) BPA WTP, (2) Utility Cap or (3) PTS Maintenance Cost</t>
  </si>
  <si>
    <t>***Phase 2: LESSER of (1) Remaining BPA WTP, (2) Remaining Utility Cap, or (3) PTS Maintenance Cost</t>
  </si>
  <si>
    <t>Maximum allowable PTS Setup Payment(s)</t>
  </si>
  <si>
    <t>Utility PTS Setup Payment Cap(s)</t>
  </si>
  <si>
    <t xml:space="preserve">PTS Setup/Installation Payment(s) </t>
  </si>
  <si>
    <t>v2.2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</si>
</sst>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[&lt;=9999999]###\-####;\(###\)\ ###\-####"/>
    <numFmt numFmtId="166" formatCode="00000"/>
    <numFmt numFmtId="167" formatCode="&quot;$&quot;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</font>
    <font>
      <b/>
      <sz val="18"/>
      <color indexed="9"/>
      <name val="Calibri"/>
      <family val="2"/>
    </font>
    <font>
      <sz val="12"/>
      <color rgb="FFFFFFFF"/>
      <name val="Calibri"/>
      <family val="2"/>
    </font>
    <font>
      <b/>
      <sz val="12"/>
      <color indexed="9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indexed="23"/>
      <name val="Calibri"/>
      <family val="2"/>
    </font>
    <font>
      <b/>
      <sz val="12"/>
      <color indexed="23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indexed="2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i/>
      <sz val="12"/>
      <color indexed="23"/>
      <name val="Calibri"/>
      <family val="2"/>
    </font>
    <font>
      <sz val="12"/>
      <color indexed="55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55"/>
      <name val="Calibri"/>
      <family val="2"/>
    </font>
    <font>
      <sz val="12"/>
      <color indexed="55"/>
      <name val="Calibri"/>
      <family val="2"/>
    </font>
    <font>
      <i/>
      <sz val="11"/>
      <color indexed="23"/>
      <name val="Calibri"/>
      <family val="2"/>
    </font>
    <font>
      <u/>
      <sz val="10"/>
      <color theme="10"/>
      <name val="Arial"/>
      <family val="2"/>
    </font>
    <font>
      <i/>
      <sz val="11"/>
      <color theme="2" tint="-0.499984740745262"/>
      <name val="Calibri"/>
      <family val="2"/>
      <scheme val="minor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2"/>
      <color theme="3" tint="-0.24994659260841701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12"/>
      <color theme="0"/>
      <name val="Calibri"/>
      <family val="2"/>
    </font>
    <font>
      <b/>
      <i/>
      <sz val="12"/>
      <color indexed="23"/>
      <name val="Calibri"/>
      <family val="2"/>
      <scheme val="minor"/>
    </font>
    <font>
      <u/>
      <sz val="10"/>
      <color theme="7"/>
      <name val="Arial"/>
      <family val="2"/>
    </font>
    <font>
      <sz val="10"/>
      <color theme="7"/>
      <name val="Calibri"/>
      <family val="2"/>
    </font>
    <font>
      <sz val="12"/>
      <color indexed="8"/>
      <name val="Calibri"/>
      <family val="2"/>
    </font>
    <font>
      <b/>
      <sz val="11"/>
      <color theme="0"/>
      <name val="Calibri"/>
      <family val="2"/>
      <scheme val="minor"/>
    </font>
    <font>
      <i/>
      <u/>
      <sz val="12"/>
      <color indexed="23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</font>
    <font>
      <sz val="12"/>
      <color theme="0"/>
      <name val="Calibri"/>
      <family val="2"/>
      <scheme val="minor"/>
    </font>
    <font>
      <sz val="12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768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0" fontId="2" fillId="3" borderId="1" xfId="0" applyFont="1" applyFill="1" applyBorder="1"/>
    <xf numFmtId="0" fontId="4" fillId="3" borderId="2" xfId="4" applyFont="1" applyFill="1" applyBorder="1" applyAlignment="1">
      <alignment horizontal="left" vertical="center"/>
    </xf>
    <xf numFmtId="0" fontId="4" fillId="3" borderId="2" xfId="4" applyFont="1" applyFill="1" applyBorder="1" applyAlignment="1">
      <alignment vertical="center"/>
    </xf>
    <xf numFmtId="0" fontId="4" fillId="3" borderId="2" xfId="4" applyFont="1" applyFill="1" applyBorder="1" applyAlignment="1">
      <alignment horizontal="center" vertical="center"/>
    </xf>
    <xf numFmtId="0" fontId="4" fillId="3" borderId="3" xfId="4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top"/>
    </xf>
    <xf numFmtId="0" fontId="6" fillId="4" borderId="5" xfId="4" applyFont="1" applyFill="1" applyBorder="1" applyAlignment="1">
      <alignment horizontal="left" vertical="center" wrapText="1"/>
    </xf>
    <xf numFmtId="0" fontId="8" fillId="4" borderId="5" xfId="4" applyFont="1" applyFill="1" applyBorder="1" applyAlignment="1">
      <alignment vertical="center"/>
    </xf>
    <xf numFmtId="0" fontId="8" fillId="4" borderId="5" xfId="4" applyFont="1" applyFill="1" applyBorder="1" applyAlignment="1">
      <alignment horizontal="left" vertical="center" wrapText="1"/>
    </xf>
    <xf numFmtId="0" fontId="8" fillId="4" borderId="5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left" vertical="center"/>
    </xf>
    <xf numFmtId="0" fontId="2" fillId="3" borderId="7" xfId="0" applyFont="1" applyFill="1" applyBorder="1"/>
    <xf numFmtId="0" fontId="4" fillId="3" borderId="0" xfId="4" applyFont="1" applyFill="1" applyAlignment="1">
      <alignment horizontal="left" vertical="center"/>
    </xf>
    <xf numFmtId="0" fontId="4" fillId="3" borderId="8" xfId="4" applyFont="1" applyFill="1" applyBorder="1" applyAlignment="1">
      <alignment vertical="center"/>
    </xf>
    <xf numFmtId="0" fontId="9" fillId="3" borderId="8" xfId="4" applyFont="1" applyFill="1" applyBorder="1" applyAlignment="1">
      <alignment horizontal="center"/>
    </xf>
    <xf numFmtId="0" fontId="4" fillId="3" borderId="0" xfId="4" applyFont="1" applyFill="1" applyAlignment="1">
      <alignment vertical="center"/>
    </xf>
    <xf numFmtId="0" fontId="10" fillId="3" borderId="0" xfId="4" applyFont="1" applyFill="1" applyAlignment="1">
      <alignment horizontal="left"/>
    </xf>
    <xf numFmtId="0" fontId="11" fillId="3" borderId="0" xfId="4" applyFont="1" applyFill="1" applyAlignment="1">
      <alignment horizontal="left"/>
    </xf>
    <xf numFmtId="0" fontId="4" fillId="3" borderId="9" xfId="4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indent="2"/>
    </xf>
    <xf numFmtId="164" fontId="13" fillId="3" borderId="0" xfId="0" applyNumberFormat="1" applyFont="1" applyFill="1" applyAlignment="1">
      <alignment horizontal="left"/>
    </xf>
    <xf numFmtId="0" fontId="12" fillId="3" borderId="9" xfId="4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indent="2"/>
    </xf>
    <xf numFmtId="0" fontId="15" fillId="6" borderId="12" xfId="0" applyFont="1" applyFill="1" applyBorder="1" applyAlignment="1">
      <alignment horizontal="left"/>
    </xf>
    <xf numFmtId="49" fontId="2" fillId="5" borderId="13" xfId="0" applyNumberFormat="1" applyFont="1" applyFill="1" applyBorder="1" applyAlignment="1" applyProtection="1">
      <alignment horizontal="right"/>
      <protection locked="0"/>
    </xf>
    <xf numFmtId="0" fontId="6" fillId="3" borderId="0" xfId="4" applyFont="1" applyFill="1" applyAlignment="1">
      <alignment vertical="center"/>
    </xf>
    <xf numFmtId="164" fontId="16" fillId="3" borderId="0" xfId="0" applyNumberFormat="1" applyFont="1" applyFill="1" applyAlignment="1">
      <alignment horizontal="left"/>
    </xf>
    <xf numFmtId="3" fontId="13" fillId="3" borderId="0" xfId="1" applyNumberFormat="1" applyFont="1" applyFill="1" applyBorder="1" applyAlignment="1" applyProtection="1">
      <alignment horizontal="left"/>
    </xf>
    <xf numFmtId="0" fontId="0" fillId="3" borderId="0" xfId="0" applyFill="1"/>
    <xf numFmtId="0" fontId="2" fillId="3" borderId="9" xfId="0" applyFont="1" applyFill="1" applyBorder="1"/>
    <xf numFmtId="0" fontId="17" fillId="3" borderId="0" xfId="0" applyFont="1" applyFill="1" applyAlignment="1">
      <alignment horizontal="center"/>
    </xf>
    <xf numFmtId="8" fontId="13" fillId="3" borderId="0" xfId="4" applyNumberFormat="1" applyFont="1" applyFill="1" applyAlignment="1">
      <alignment horizontal="left"/>
    </xf>
    <xf numFmtId="0" fontId="15" fillId="6" borderId="14" xfId="0" applyFont="1" applyFill="1" applyBorder="1" applyAlignment="1">
      <alignment horizontal="left"/>
    </xf>
    <xf numFmtId="44" fontId="2" fillId="6" borderId="15" xfId="0" applyNumberFormat="1" applyFont="1" applyFill="1" applyBorder="1" applyAlignment="1" applyProtection="1">
      <alignment horizontal="right"/>
      <protection locked="0"/>
    </xf>
    <xf numFmtId="0" fontId="18" fillId="3" borderId="0" xfId="4" applyFont="1" applyFill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0" fontId="8" fillId="4" borderId="5" xfId="4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11" fillId="3" borderId="0" xfId="4" applyFont="1" applyFill="1" applyAlignment="1">
      <alignment horizontal="left" vertical="center"/>
    </xf>
    <xf numFmtId="0" fontId="4" fillId="3" borderId="9" xfId="4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3" borderId="0" xfId="0" applyFont="1" applyFill="1" applyAlignment="1">
      <alignment horizontal="left"/>
    </xf>
    <xf numFmtId="49" fontId="2" fillId="3" borderId="0" xfId="0" applyNumberFormat="1" applyFont="1" applyFill="1" applyAlignment="1">
      <alignment horizontal="center"/>
    </xf>
    <xf numFmtId="0" fontId="2" fillId="7" borderId="4" xfId="0" applyFont="1" applyFill="1" applyBorder="1"/>
    <xf numFmtId="0" fontId="3" fillId="7" borderId="5" xfId="4" applyFont="1" applyFill="1" applyBorder="1" applyAlignment="1">
      <alignment horizontal="left" vertical="center" wrapText="1"/>
    </xf>
    <xf numFmtId="0" fontId="3" fillId="7" borderId="5" xfId="4" applyFont="1" applyFill="1" applyBorder="1" applyAlignment="1">
      <alignment vertical="center"/>
    </xf>
    <xf numFmtId="0" fontId="4" fillId="7" borderId="5" xfId="4" applyFont="1" applyFill="1" applyBorder="1" applyAlignment="1">
      <alignment horizontal="left" vertical="center" wrapText="1"/>
    </xf>
    <xf numFmtId="0" fontId="4" fillId="7" borderId="5" xfId="4" applyFont="1" applyFill="1" applyBorder="1" applyAlignment="1">
      <alignment horizontal="left" vertical="center"/>
    </xf>
    <xf numFmtId="0" fontId="4" fillId="7" borderId="6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5" fillId="6" borderId="10" xfId="0" applyFont="1" applyFill="1" applyBorder="1" applyAlignment="1">
      <alignment horizontal="left"/>
    </xf>
    <xf numFmtId="49" fontId="2" fillId="6" borderId="11" xfId="0" applyNumberFormat="1" applyFont="1" applyFill="1" applyBorder="1" applyAlignment="1">
      <alignment horizontal="right"/>
    </xf>
    <xf numFmtId="0" fontId="13" fillId="3" borderId="0" xfId="4" applyFont="1" applyFill="1" applyAlignment="1">
      <alignment horizontal="left"/>
    </xf>
    <xf numFmtId="0" fontId="16" fillId="3" borderId="0" xfId="4" applyFont="1" applyFill="1" applyAlignment="1">
      <alignment horizontal="left"/>
    </xf>
    <xf numFmtId="14" fontId="2" fillId="6" borderId="15" xfId="0" applyNumberFormat="1" applyFont="1" applyFill="1" applyBorder="1" applyAlignment="1">
      <alignment horizontal="right"/>
    </xf>
    <xf numFmtId="14" fontId="2" fillId="3" borderId="0" xfId="0" applyNumberFormat="1" applyFont="1" applyFill="1" applyAlignment="1">
      <alignment horizontal="center"/>
    </xf>
    <xf numFmtId="14" fontId="2" fillId="3" borderId="9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3" borderId="25" xfId="0" applyFont="1" applyFill="1" applyBorder="1"/>
    <xf numFmtId="0" fontId="2" fillId="3" borderId="24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vertical="top" wrapText="1"/>
    </xf>
    <xf numFmtId="0" fontId="2" fillId="3" borderId="24" xfId="0" applyFont="1" applyFill="1" applyBorder="1"/>
    <xf numFmtId="0" fontId="2" fillId="3" borderId="26" xfId="0" applyFont="1" applyFill="1" applyBorder="1"/>
    <xf numFmtId="0" fontId="5" fillId="8" borderId="4" xfId="0" applyFont="1" applyFill="1" applyBorder="1"/>
    <xf numFmtId="0" fontId="23" fillId="8" borderId="5" xfId="4" applyFont="1" applyFill="1" applyBorder="1" applyAlignment="1">
      <alignment horizontal="center" vertical="center"/>
    </xf>
    <xf numFmtId="0" fontId="23" fillId="8" borderId="5" xfId="4" applyFont="1" applyFill="1" applyBorder="1" applyAlignment="1">
      <alignment horizontal="center"/>
    </xf>
    <xf numFmtId="0" fontId="23" fillId="3" borderId="5" xfId="4" applyFont="1" applyFill="1" applyBorder="1" applyAlignment="1">
      <alignment horizontal="center" vertical="center"/>
    </xf>
    <xf numFmtId="0" fontId="24" fillId="3" borderId="5" xfId="4" applyFont="1" applyFill="1" applyBorder="1" applyAlignment="1">
      <alignment horizontal="center" vertical="center"/>
    </xf>
    <xf numFmtId="0" fontId="10" fillId="3" borderId="5" xfId="4" applyFont="1" applyFill="1" applyBorder="1" applyAlignment="1">
      <alignment horizontal="left"/>
    </xf>
    <xf numFmtId="0" fontId="10" fillId="3" borderId="6" xfId="4" applyFont="1" applyFill="1" applyBorder="1" applyAlignment="1">
      <alignment horizontal="left" vertical="center"/>
    </xf>
    <xf numFmtId="0" fontId="5" fillId="8" borderId="7" xfId="0" applyFont="1" applyFill="1" applyBorder="1"/>
    <xf numFmtId="0" fontId="5" fillId="8" borderId="21" xfId="0" applyFont="1" applyFill="1" applyBorder="1"/>
    <xf numFmtId="49" fontId="5" fillId="5" borderId="11" xfId="0" applyNumberFormat="1" applyFont="1" applyFill="1" applyBorder="1" applyAlignment="1" applyProtection="1">
      <alignment horizontal="center"/>
      <protection locked="0"/>
    </xf>
    <xf numFmtId="14" fontId="25" fillId="3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6" fillId="3" borderId="9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49" fontId="5" fillId="5" borderId="27" xfId="0" applyNumberFormat="1" applyFont="1" applyFill="1" applyBorder="1" applyAlignment="1" applyProtection="1">
      <alignment horizontal="center"/>
      <protection locked="0"/>
    </xf>
    <xf numFmtId="0" fontId="26" fillId="3" borderId="9" xfId="4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26" fillId="3" borderId="9" xfId="0" applyFont="1" applyFill="1" applyBorder="1" applyAlignment="1">
      <alignment horizontal="left"/>
    </xf>
    <xf numFmtId="49" fontId="5" fillId="5" borderId="15" xfId="0" applyNumberFormat="1" applyFon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24" xfId="0" applyFill="1" applyBorder="1"/>
    <xf numFmtId="0" fontId="0" fillId="3" borderId="26" xfId="0" applyFill="1" applyBorder="1"/>
    <xf numFmtId="0" fontId="15" fillId="0" borderId="0" xfId="0" applyFont="1" applyAlignment="1">
      <alignment horizontal="left"/>
    </xf>
    <xf numFmtId="0" fontId="5" fillId="3" borderId="5" xfId="0" applyFont="1" applyFill="1" applyBorder="1" applyAlignment="1">
      <alignment horizontal="left"/>
    </xf>
    <xf numFmtId="0" fontId="28" fillId="0" borderId="28" xfId="0" applyFont="1" applyBorder="1" applyAlignment="1">
      <alignment horizontal="center"/>
    </xf>
    <xf numFmtId="0" fontId="0" fillId="0" borderId="28" xfId="0" applyBorder="1"/>
    <xf numFmtId="0" fontId="0" fillId="3" borderId="7" xfId="0" applyFill="1" applyBorder="1"/>
    <xf numFmtId="0" fontId="12" fillId="3" borderId="7" xfId="4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44" fontId="0" fillId="0" borderId="0" xfId="0" applyNumberFormat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15" fillId="6" borderId="29" xfId="0" applyFont="1" applyFill="1" applyBorder="1" applyAlignment="1">
      <alignment horizontal="left"/>
    </xf>
    <xf numFmtId="49" fontId="2" fillId="5" borderId="30" xfId="0" applyNumberFormat="1" applyFont="1" applyFill="1" applyBorder="1" applyAlignment="1" applyProtection="1">
      <alignment horizontal="right"/>
      <protection locked="0"/>
    </xf>
    <xf numFmtId="0" fontId="17" fillId="0" borderId="0" xfId="0" applyFont="1" applyAlignment="1">
      <alignment horizontal="center"/>
    </xf>
    <xf numFmtId="49" fontId="2" fillId="6" borderId="31" xfId="0" applyNumberFormat="1" applyFont="1" applyFill="1" applyBorder="1" applyAlignment="1">
      <alignment horizontal="right"/>
    </xf>
    <xf numFmtId="14" fontId="2" fillId="6" borderId="32" xfId="0" applyNumberFormat="1" applyFont="1" applyFill="1" applyBorder="1" applyAlignment="1">
      <alignment horizontal="right"/>
    </xf>
    <xf numFmtId="49" fontId="5" fillId="5" borderId="31" xfId="0" applyNumberFormat="1" applyFont="1" applyFill="1" applyBorder="1" applyAlignment="1" applyProtection="1">
      <alignment horizontal="center"/>
      <protection locked="0"/>
    </xf>
    <xf numFmtId="49" fontId="5" fillId="5" borderId="33" xfId="0" applyNumberFormat="1" applyFont="1" applyFill="1" applyBorder="1" applyAlignment="1" applyProtection="1">
      <alignment horizontal="center"/>
      <protection locked="0"/>
    </xf>
    <xf numFmtId="166" fontId="5" fillId="5" borderId="32" xfId="0" applyNumberFormat="1" applyFont="1" applyFill="1" applyBorder="1" applyAlignment="1" applyProtection="1">
      <alignment horizontal="center"/>
      <protection locked="0"/>
    </xf>
    <xf numFmtId="0" fontId="5" fillId="5" borderId="31" xfId="0" applyFont="1" applyFill="1" applyBorder="1" applyAlignment="1" applyProtection="1">
      <alignment horizontal="center"/>
      <protection locked="0"/>
    </xf>
    <xf numFmtId="165" fontId="5" fillId="5" borderId="33" xfId="0" applyNumberFormat="1" applyFont="1" applyFill="1" applyBorder="1" applyAlignment="1" applyProtection="1">
      <alignment horizontal="center"/>
      <protection locked="0"/>
    </xf>
    <xf numFmtId="49" fontId="27" fillId="5" borderId="32" xfId="5" applyNumberFormat="1" applyFill="1" applyBorder="1" applyAlignment="1" applyProtection="1">
      <alignment horizontal="center"/>
      <protection locked="0"/>
    </xf>
    <xf numFmtId="49" fontId="5" fillId="5" borderId="21" xfId="0" applyNumberFormat="1" applyFont="1" applyFill="1" applyBorder="1" applyAlignment="1" applyProtection="1">
      <alignment horizontal="center"/>
      <protection locked="0"/>
    </xf>
    <xf numFmtId="0" fontId="5" fillId="5" borderId="33" xfId="0" applyFont="1" applyFill="1" applyBorder="1" applyAlignment="1" applyProtection="1">
      <alignment horizontal="center"/>
      <protection locked="0"/>
    </xf>
    <xf numFmtId="49" fontId="27" fillId="5" borderId="33" xfId="5" applyNumberFormat="1" applyFill="1" applyBorder="1" applyAlignment="1" applyProtection="1">
      <alignment horizontal="center"/>
      <protection locked="0"/>
    </xf>
    <xf numFmtId="165" fontId="5" fillId="5" borderId="32" xfId="0" applyNumberFormat="1" applyFont="1" applyFill="1" applyBorder="1" applyAlignment="1" applyProtection="1">
      <alignment horizontal="center"/>
      <protection locked="0"/>
    </xf>
    <xf numFmtId="0" fontId="17" fillId="3" borderId="20" xfId="0" applyFont="1" applyFill="1" applyBorder="1" applyAlignment="1">
      <alignment horizontal="center"/>
    </xf>
    <xf numFmtId="0" fontId="5" fillId="9" borderId="4" xfId="0" applyFont="1" applyFill="1" applyBorder="1" applyAlignment="1">
      <alignment vertical="top"/>
    </xf>
    <xf numFmtId="0" fontId="8" fillId="9" borderId="5" xfId="4" applyFont="1" applyFill="1" applyBorder="1" applyAlignment="1">
      <alignment horizontal="center" vertical="center"/>
    </xf>
    <xf numFmtId="0" fontId="8" fillId="9" borderId="6" xfId="4" applyFont="1" applyFill="1" applyBorder="1" applyAlignment="1">
      <alignment horizontal="left" vertical="center"/>
    </xf>
    <xf numFmtId="0" fontId="5" fillId="8" borderId="0" xfId="0" applyFont="1" applyFill="1" applyAlignment="1">
      <alignment horizontal="center"/>
    </xf>
    <xf numFmtId="0" fontId="30" fillId="8" borderId="0" xfId="0" applyFont="1" applyFill="1" applyAlignment="1">
      <alignment horizontal="center"/>
    </xf>
    <xf numFmtId="0" fontId="5" fillId="8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31" fillId="10" borderId="0" xfId="0" applyFont="1" applyFill="1" applyAlignment="1">
      <alignment horizontal="center" vertical="center" wrapText="1"/>
    </xf>
    <xf numFmtId="49" fontId="0" fillId="0" borderId="28" xfId="0" applyNumberFormat="1" applyBorder="1"/>
    <xf numFmtId="4" fontId="0" fillId="0" borderId="28" xfId="0" applyNumberFormat="1" applyBorder="1"/>
    <xf numFmtId="9" fontId="0" fillId="0" borderId="28" xfId="0" applyNumberFormat="1" applyBorder="1"/>
    <xf numFmtId="0" fontId="32" fillId="0" borderId="28" xfId="0" applyFont="1" applyBorder="1"/>
    <xf numFmtId="49" fontId="32" fillId="0" borderId="28" xfId="0" applyNumberFormat="1" applyFont="1" applyBorder="1"/>
    <xf numFmtId="49" fontId="2" fillId="5" borderId="31" xfId="0" applyNumberFormat="1" applyFont="1" applyFill="1" applyBorder="1" applyAlignment="1" applyProtection="1">
      <alignment horizontal="right"/>
      <protection locked="0"/>
    </xf>
    <xf numFmtId="49" fontId="2" fillId="5" borderId="34" xfId="0" applyNumberFormat="1" applyFont="1" applyFill="1" applyBorder="1" applyAlignment="1" applyProtection="1">
      <alignment horizontal="right"/>
      <protection locked="0"/>
    </xf>
    <xf numFmtId="8" fontId="34" fillId="3" borderId="0" xfId="0" applyNumberFormat="1" applyFont="1" applyFill="1" applyAlignment="1">
      <alignment horizontal="left"/>
    </xf>
    <xf numFmtId="8" fontId="36" fillId="3" borderId="0" xfId="4" applyNumberFormat="1" applyFont="1" applyFill="1" applyAlignment="1">
      <alignment horizontal="left"/>
    </xf>
    <xf numFmtId="0" fontId="12" fillId="3" borderId="0" xfId="0" applyFont="1" applyFill="1" applyAlignment="1">
      <alignment horizontal="left"/>
    </xf>
    <xf numFmtId="167" fontId="2" fillId="3" borderId="0" xfId="2" applyNumberFormat="1" applyFont="1" applyFill="1" applyBorder="1" applyAlignment="1" applyProtection="1">
      <alignment horizontal="center"/>
    </xf>
    <xf numFmtId="167" fontId="2" fillId="3" borderId="10" xfId="2" applyNumberFormat="1" applyFont="1" applyFill="1" applyBorder="1" applyAlignment="1" applyProtection="1">
      <alignment horizontal="center"/>
    </xf>
    <xf numFmtId="44" fontId="2" fillId="3" borderId="11" xfId="2" applyFont="1" applyFill="1" applyBorder="1" applyAlignment="1" applyProtection="1">
      <alignment horizontal="center"/>
      <protection hidden="1"/>
    </xf>
    <xf numFmtId="0" fontId="2" fillId="3" borderId="10" xfId="0" applyFont="1" applyFill="1" applyBorder="1"/>
    <xf numFmtId="44" fontId="2" fillId="3" borderId="11" xfId="2" applyFont="1" applyFill="1" applyBorder="1" applyAlignment="1" applyProtection="1">
      <alignment horizontal="center"/>
    </xf>
    <xf numFmtId="167" fontId="2" fillId="3" borderId="12" xfId="2" applyNumberFormat="1" applyFont="1" applyFill="1" applyBorder="1" applyAlignment="1" applyProtection="1">
      <alignment horizontal="center"/>
    </xf>
    <xf numFmtId="0" fontId="2" fillId="3" borderId="24" xfId="0" applyFont="1" applyFill="1" applyBorder="1" applyAlignment="1">
      <alignment horizontal="left"/>
    </xf>
    <xf numFmtId="0" fontId="2" fillId="3" borderId="14" xfId="0" applyFont="1" applyFill="1" applyBorder="1"/>
    <xf numFmtId="44" fontId="2" fillId="3" borderId="15" xfId="0" applyNumberFormat="1" applyFont="1" applyFill="1" applyBorder="1" applyAlignment="1" applyProtection="1">
      <alignment horizontal="center"/>
      <protection hidden="1"/>
    </xf>
    <xf numFmtId="0" fontId="17" fillId="3" borderId="14" xfId="0" applyFont="1" applyFill="1" applyBorder="1" applyAlignment="1">
      <alignment horizontal="center"/>
    </xf>
    <xf numFmtId="44" fontId="2" fillId="3" borderId="15" xfId="4" quotePrefix="1" applyNumberFormat="1" applyFont="1" applyFill="1" applyBorder="1" applyAlignment="1" applyProtection="1">
      <alignment horizontal="left"/>
      <protection hidden="1"/>
    </xf>
    <xf numFmtId="8" fontId="2" fillId="3" borderId="0" xfId="4" applyNumberFormat="1" applyFont="1" applyFill="1" applyAlignment="1">
      <alignment horizontal="left"/>
    </xf>
    <xf numFmtId="0" fontId="0" fillId="0" borderId="28" xfId="0" applyBorder="1" applyProtection="1">
      <protection hidden="1"/>
    </xf>
    <xf numFmtId="44" fontId="34" fillId="0" borderId="0" xfId="0" applyNumberFormat="1" applyFont="1"/>
    <xf numFmtId="0" fontId="3" fillId="0" borderId="0" xfId="4" applyFont="1" applyAlignment="1">
      <alignment horizontal="left" vertical="center" wrapText="1"/>
    </xf>
    <xf numFmtId="0" fontId="3" fillId="0" borderId="0" xfId="4" applyFont="1" applyAlignment="1">
      <alignment vertical="center"/>
    </xf>
    <xf numFmtId="0" fontId="4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/>
    </xf>
    <xf numFmtId="0" fontId="4" fillId="0" borderId="9" xfId="4" applyFont="1" applyBorder="1" applyAlignment="1">
      <alignment horizontal="center" vertical="center"/>
    </xf>
    <xf numFmtId="0" fontId="19" fillId="3" borderId="0" xfId="4" applyFont="1" applyFill="1" applyAlignment="1">
      <alignment vertical="top" wrapText="1"/>
    </xf>
    <xf numFmtId="0" fontId="39" fillId="3" borderId="0" xfId="0" applyFont="1" applyFill="1"/>
    <xf numFmtId="0" fontId="34" fillId="0" borderId="0" xfId="0" applyFont="1"/>
    <xf numFmtId="0" fontId="15" fillId="0" borderId="35" xfId="0" applyFont="1" applyBorder="1" applyAlignment="1">
      <alignment horizontal="left"/>
    </xf>
    <xf numFmtId="44" fontId="15" fillId="0" borderId="13" xfId="0" applyNumberFormat="1" applyFont="1" applyBorder="1" applyAlignment="1" applyProtection="1">
      <alignment horizontal="left"/>
      <protection hidden="1"/>
    </xf>
    <xf numFmtId="0" fontId="2" fillId="3" borderId="12" xfId="0" applyFont="1" applyFill="1" applyBorder="1"/>
    <xf numFmtId="44" fontId="0" fillId="0" borderId="39" xfId="0" applyNumberFormat="1" applyBorder="1" applyProtection="1">
      <protection hidden="1"/>
    </xf>
    <xf numFmtId="44" fontId="0" fillId="0" borderId="40" xfId="0" applyNumberFormat="1" applyBorder="1" applyProtection="1">
      <protection hidden="1"/>
    </xf>
    <xf numFmtId="44" fontId="0" fillId="0" borderId="41" xfId="0" applyNumberFormat="1" applyBorder="1" applyProtection="1">
      <protection hidden="1"/>
    </xf>
    <xf numFmtId="0" fontId="0" fillId="0" borderId="42" xfId="0" applyBorder="1" applyProtection="1">
      <protection hidden="1"/>
    </xf>
    <xf numFmtId="44" fontId="0" fillId="0" borderId="43" xfId="0" applyNumberFormat="1" applyBorder="1" applyProtection="1">
      <protection hidden="1"/>
    </xf>
    <xf numFmtId="44" fontId="0" fillId="0" borderId="41" xfId="0" applyNumberFormat="1" applyBorder="1"/>
    <xf numFmtId="0" fontId="0" fillId="0" borderId="42" xfId="0" applyBorder="1"/>
    <xf numFmtId="44" fontId="0" fillId="0" borderId="43" xfId="0" applyNumberFormat="1" applyBorder="1"/>
    <xf numFmtId="49" fontId="12" fillId="3" borderId="0" xfId="0" applyNumberFormat="1" applyFont="1" applyFill="1" applyAlignment="1">
      <alignment horizontal="center"/>
    </xf>
    <xf numFmtId="8" fontId="12" fillId="3" borderId="0" xfId="4" applyNumberFormat="1" applyFont="1" applyFill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 indent="2"/>
    </xf>
    <xf numFmtId="0" fontId="2" fillId="3" borderId="13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2"/>
    </xf>
    <xf numFmtId="44" fontId="20" fillId="6" borderId="13" xfId="3" applyNumberFormat="1" applyFont="1" applyFill="1" applyBorder="1" applyAlignment="1" applyProtection="1">
      <alignment horizontal="left"/>
      <protection locked="0"/>
    </xf>
    <xf numFmtId="44" fontId="20" fillId="3" borderId="11" xfId="2" applyFont="1" applyFill="1" applyBorder="1" applyAlignment="1" applyProtection="1">
      <alignment horizontal="right"/>
      <protection hidden="1"/>
    </xf>
    <xf numFmtId="44" fontId="20" fillId="3" borderId="15" xfId="0" applyNumberFormat="1" applyFont="1" applyFill="1" applyBorder="1" applyAlignment="1">
      <alignment horizontal="right"/>
    </xf>
    <xf numFmtId="0" fontId="2" fillId="3" borderId="27" xfId="0" applyFont="1" applyFill="1" applyBorder="1" applyAlignment="1">
      <alignment horizontal="left" indent="2"/>
    </xf>
    <xf numFmtId="0" fontId="42" fillId="0" borderId="39" xfId="0" applyFont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0" fillId="9" borderId="10" xfId="0" applyFont="1" applyFill="1" applyBorder="1" applyAlignment="1">
      <alignment horizontal="center" vertical="center"/>
    </xf>
    <xf numFmtId="0" fontId="40" fillId="9" borderId="46" xfId="0" applyFont="1" applyFill="1" applyBorder="1" applyAlignment="1">
      <alignment horizontal="center" vertical="center"/>
    </xf>
    <xf numFmtId="0" fontId="40" fillId="9" borderId="47" xfId="0" applyFont="1" applyFill="1" applyBorder="1" applyAlignment="1">
      <alignment horizontal="center" vertical="center"/>
    </xf>
    <xf numFmtId="0" fontId="40" fillId="9" borderId="17" xfId="0" applyFont="1" applyFill="1" applyBorder="1" applyAlignment="1">
      <alignment horizontal="center" vertical="top"/>
    </xf>
    <xf numFmtId="0" fontId="40" fillId="9" borderId="44" xfId="0" applyFont="1" applyFill="1" applyBorder="1" applyAlignment="1">
      <alignment horizontal="center" vertical="top"/>
    </xf>
    <xf numFmtId="0" fontId="40" fillId="9" borderId="45" xfId="0" applyFont="1" applyFill="1" applyBorder="1" applyAlignment="1">
      <alignment horizontal="center" vertical="top"/>
    </xf>
    <xf numFmtId="0" fontId="42" fillId="0" borderId="36" xfId="0" applyFont="1" applyBorder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38" xfId="0" applyFont="1" applyBorder="1" applyAlignment="1">
      <alignment horizontal="center"/>
    </xf>
    <xf numFmtId="0" fontId="15" fillId="3" borderId="10" xfId="0" applyFont="1" applyFill="1" applyBorder="1" applyAlignment="1">
      <alignment horizontal="left"/>
    </xf>
    <xf numFmtId="44" fontId="2" fillId="0" borderId="12" xfId="2" applyFont="1" applyFill="1" applyBorder="1" applyAlignment="1" applyProtection="1">
      <alignment horizontal="left"/>
    </xf>
    <xf numFmtId="0" fontId="2" fillId="0" borderId="14" xfId="0" applyFont="1" applyBorder="1"/>
    <xf numFmtId="0" fontId="34" fillId="3" borderId="0" xfId="0" quotePrefix="1" applyFont="1" applyFill="1" applyAlignment="1">
      <alignment horizontal="left"/>
    </xf>
    <xf numFmtId="0" fontId="34" fillId="3" borderId="0" xfId="0" applyFont="1" applyFill="1" applyAlignment="1">
      <alignment horizontal="left"/>
    </xf>
    <xf numFmtId="44" fontId="2" fillId="0" borderId="15" xfId="0" applyNumberFormat="1" applyFont="1" applyBorder="1" applyAlignment="1">
      <alignment horizontal="right"/>
    </xf>
    <xf numFmtId="44" fontId="2" fillId="6" borderId="13" xfId="0" applyNumberFormat="1" applyFont="1" applyFill="1" applyBorder="1" applyAlignment="1" applyProtection="1">
      <alignment horizontal="right"/>
      <protection locked="0"/>
    </xf>
    <xf numFmtId="0" fontId="33" fillId="6" borderId="14" xfId="0" applyFont="1" applyFill="1" applyBorder="1" applyAlignment="1">
      <alignment horizontal="left"/>
    </xf>
    <xf numFmtId="44" fontId="2" fillId="6" borderId="30" xfId="0" applyNumberFormat="1" applyFont="1" applyFill="1" applyBorder="1" applyAlignment="1" applyProtection="1">
      <alignment horizontal="right"/>
      <protection locked="0"/>
    </xf>
    <xf numFmtId="44" fontId="2" fillId="6" borderId="15" xfId="0" applyNumberFormat="1" applyFont="1" applyFill="1" applyBorder="1" applyAlignment="1" applyProtection="1">
      <alignment horizontal="right" indent="2"/>
      <protection locked="0"/>
    </xf>
    <xf numFmtId="44" fontId="2" fillId="3" borderId="1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44" fontId="20" fillId="3" borderId="0" xfId="0" applyNumberFormat="1" applyFont="1" applyFill="1" applyAlignment="1">
      <alignment horizontal="right"/>
    </xf>
    <xf numFmtId="44" fontId="0" fillId="0" borderId="48" xfId="0" applyNumberFormat="1" applyBorder="1"/>
    <xf numFmtId="0" fontId="0" fillId="0" borderId="49" xfId="0" applyBorder="1"/>
    <xf numFmtId="44" fontId="0" fillId="0" borderId="50" xfId="0" applyNumberFormat="1" applyBorder="1"/>
    <xf numFmtId="0" fontId="5" fillId="4" borderId="1" xfId="0" applyFont="1" applyFill="1" applyBorder="1" applyAlignment="1">
      <alignment vertical="top"/>
    </xf>
    <xf numFmtId="0" fontId="6" fillId="4" borderId="2" xfId="4" applyFont="1" applyFill="1" applyBorder="1" applyAlignment="1">
      <alignment horizontal="left" vertical="center" wrapText="1"/>
    </xf>
    <xf numFmtId="0" fontId="8" fillId="4" borderId="2" xfId="4" applyFont="1" applyFill="1" applyBorder="1" applyAlignment="1">
      <alignment vertical="center"/>
    </xf>
    <xf numFmtId="0" fontId="8" fillId="4" borderId="2" xfId="4" applyFont="1" applyFill="1" applyBorder="1" applyAlignment="1">
      <alignment horizontal="left" vertical="center"/>
    </xf>
    <xf numFmtId="0" fontId="8" fillId="4" borderId="2" xfId="4" applyFont="1" applyFill="1" applyBorder="1" applyAlignment="1">
      <alignment horizontal="center" vertical="center"/>
    </xf>
    <xf numFmtId="0" fontId="8" fillId="4" borderId="3" xfId="4" applyFont="1" applyFill="1" applyBorder="1" applyAlignment="1">
      <alignment horizontal="left" vertical="center"/>
    </xf>
    <xf numFmtId="44" fontId="20" fillId="3" borderId="31" xfId="2" applyFont="1" applyFill="1" applyBorder="1" applyAlignment="1" applyProtection="1">
      <alignment horizontal="right"/>
      <protection hidden="1"/>
    </xf>
    <xf numFmtId="44" fontId="20" fillId="6" borderId="33" xfId="3" applyNumberFormat="1" applyFont="1" applyFill="1" applyBorder="1" applyAlignment="1" applyProtection="1">
      <alignment horizontal="left"/>
      <protection locked="0"/>
    </xf>
    <xf numFmtId="44" fontId="20" fillId="3" borderId="32" xfId="0" applyNumberFormat="1" applyFont="1" applyFill="1" applyBorder="1" applyAlignment="1">
      <alignment horizontal="right"/>
    </xf>
    <xf numFmtId="0" fontId="43" fillId="3" borderId="0" xfId="4" applyFont="1" applyFill="1" applyAlignment="1">
      <alignment horizontal="center" vertical="top" wrapText="1"/>
    </xf>
    <xf numFmtId="0" fontId="15" fillId="3" borderId="35" xfId="0" applyFont="1" applyFill="1" applyBorder="1" applyAlignment="1">
      <alignment horizontal="left"/>
    </xf>
    <xf numFmtId="44" fontId="20" fillId="3" borderId="27" xfId="2" applyFont="1" applyFill="1" applyBorder="1" applyAlignment="1" applyProtection="1">
      <alignment horizontal="right"/>
      <protection hidden="1"/>
    </xf>
    <xf numFmtId="44" fontId="20" fillId="3" borderId="51" xfId="2" applyFont="1" applyFill="1" applyBorder="1" applyAlignment="1" applyProtection="1">
      <alignment horizontal="right"/>
      <protection hidden="1"/>
    </xf>
    <xf numFmtId="0" fontId="44" fillId="3" borderId="0" xfId="0" applyFont="1" applyFill="1" applyAlignment="1">
      <alignment horizontal="left"/>
    </xf>
    <xf numFmtId="8" fontId="44" fillId="3" borderId="0" xfId="4" applyNumberFormat="1" applyFont="1" applyFill="1"/>
    <xf numFmtId="0" fontId="45" fillId="3" borderId="0" xfId="0" applyFont="1" applyFill="1" applyAlignment="1">
      <alignment horizontal="left" indent="3"/>
    </xf>
    <xf numFmtId="0" fontId="2" fillId="5" borderId="18" xfId="0" applyFont="1" applyFill="1" applyBorder="1" applyAlignment="1">
      <alignment horizontal="left" vertical="top" wrapText="1"/>
    </xf>
    <xf numFmtId="0" fontId="2" fillId="5" borderId="16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5" borderId="20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21" xfId="0" applyFont="1" applyFill="1" applyBorder="1" applyAlignment="1">
      <alignment horizontal="left" vertical="top" wrapText="1"/>
    </xf>
    <xf numFmtId="0" fontId="2" fillId="5" borderId="22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5" borderId="23" xfId="0" applyFont="1" applyFill="1" applyBorder="1" applyAlignment="1">
      <alignment horizontal="left" vertical="top" wrapText="1"/>
    </xf>
    <xf numFmtId="0" fontId="2" fillId="5" borderId="18" xfId="0" applyFont="1" applyFill="1" applyBorder="1" applyAlignment="1" applyProtection="1">
      <alignment horizontal="left" vertical="top" wrapText="1"/>
      <protection locked="0"/>
    </xf>
    <xf numFmtId="0" fontId="2" fillId="5" borderId="16" xfId="0" applyFont="1" applyFill="1" applyBorder="1" applyAlignment="1" applyProtection="1">
      <alignment horizontal="left" vertical="top" wrapText="1"/>
      <protection locked="0"/>
    </xf>
    <xf numFmtId="0" fontId="2" fillId="5" borderId="19" xfId="0" applyFont="1" applyFill="1" applyBorder="1" applyAlignment="1" applyProtection="1">
      <alignment horizontal="left" vertical="top" wrapText="1"/>
      <protection locked="0"/>
    </xf>
    <xf numFmtId="0" fontId="2" fillId="5" borderId="20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 wrapText="1"/>
      <protection locked="0"/>
    </xf>
    <xf numFmtId="0" fontId="2" fillId="5" borderId="21" xfId="0" applyFont="1" applyFill="1" applyBorder="1" applyAlignment="1" applyProtection="1">
      <alignment horizontal="left" vertical="top" wrapText="1"/>
      <protection locked="0"/>
    </xf>
    <xf numFmtId="0" fontId="2" fillId="5" borderId="22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23" xfId="0" applyFont="1" applyFill="1" applyBorder="1" applyAlignment="1" applyProtection="1">
      <alignment horizontal="left" vertical="top" wrapText="1"/>
      <protection locked="0"/>
    </xf>
    <xf numFmtId="0" fontId="4" fillId="7" borderId="5" xfId="4" applyFont="1" applyFill="1" applyBorder="1" applyAlignment="1">
      <alignment horizontal="left" vertical="center" wrapText="1"/>
    </xf>
    <xf numFmtId="0" fontId="19" fillId="3" borderId="0" xfId="4" applyFont="1" applyFill="1" applyAlignment="1">
      <alignment horizontal="left" vertical="top" wrapText="1"/>
    </xf>
    <xf numFmtId="14" fontId="22" fillId="3" borderId="0" xfId="0" quotePrefix="1" applyNumberFormat="1" applyFont="1" applyFill="1" applyAlignment="1">
      <alignment horizontal="left" wrapText="1" indent="1"/>
    </xf>
    <xf numFmtId="0" fontId="6" fillId="9" borderId="5" xfId="4" applyFont="1" applyFill="1" applyBorder="1" applyAlignment="1">
      <alignment horizontal="left" wrapText="1"/>
    </xf>
    <xf numFmtId="8" fontId="13" fillId="3" borderId="0" xfId="4" applyNumberFormat="1" applyFont="1" applyFill="1" applyAlignment="1">
      <alignment horizontal="left" vertical="top" wrapText="1"/>
    </xf>
    <xf numFmtId="0" fontId="8" fillId="4" borderId="2" xfId="4" applyFont="1" applyFill="1" applyBorder="1" applyAlignment="1">
      <alignment horizontal="center" vertical="center" wrapText="1"/>
    </xf>
    <xf numFmtId="0" fontId="35" fillId="4" borderId="5" xfId="4" applyFont="1" applyFill="1" applyBorder="1" applyAlignment="1">
      <alignment horizontal="center" vertical="center" wrapText="1"/>
    </xf>
    <xf numFmtId="0" fontId="37" fillId="9" borderId="5" xfId="5" applyFont="1" applyFill="1" applyBorder="1" applyAlignment="1" applyProtection="1">
      <alignment horizontal="left" wrapText="1"/>
    </xf>
    <xf numFmtId="0" fontId="38" fillId="9" borderId="5" xfId="4" applyFont="1" applyFill="1" applyBorder="1" applyAlignment="1">
      <alignment horizontal="left" wrapText="1"/>
    </xf>
    <xf numFmtId="0" fontId="46" fillId="2" borderId="5" xfId="4" applyFont="1" applyFill="1" applyBorder="1" applyAlignment="1">
      <alignment horizontal="left" vertical="center"/>
    </xf>
    <xf numFmtId="0" fontId="46" fillId="2" borderId="5" xfId="4" applyFont="1" applyFill="1" applyBorder="1" applyAlignment="1">
      <alignment vertical="center"/>
    </xf>
    <xf numFmtId="0" fontId="46" fillId="2" borderId="5" xfId="4" applyFont="1" applyFill="1" applyBorder="1" applyAlignment="1">
      <alignment horizontal="center" vertical="center"/>
    </xf>
    <xf numFmtId="0" fontId="47" fillId="2" borderId="5" xfId="4" applyFont="1" applyFill="1" applyBorder="1" applyAlignment="1">
      <alignment horizontal="left" vertical="center"/>
    </xf>
    <xf numFmtId="0" fontId="47" fillId="2" borderId="6" xfId="4" applyFont="1" applyFill="1" applyBorder="1" applyAlignment="1">
      <alignment horizontal="center" vertical="center"/>
    </xf>
    <xf numFmtId="0" fontId="46" fillId="2" borderId="0" xfId="4" applyFont="1" applyFill="1" applyAlignment="1">
      <alignment horizontal="left" vertical="center"/>
    </xf>
    <xf numFmtId="0" fontId="46" fillId="2" borderId="0" xfId="4" applyFont="1" applyFill="1" applyAlignment="1">
      <alignment vertical="center"/>
    </xf>
    <xf numFmtId="0" fontId="46" fillId="2" borderId="0" xfId="4" applyFont="1" applyFill="1" applyAlignment="1">
      <alignment horizontal="center" vertical="center"/>
    </xf>
    <xf numFmtId="0" fontId="47" fillId="2" borderId="0" xfId="4" applyFont="1" applyFill="1" applyAlignment="1">
      <alignment horizontal="left" vertical="center"/>
    </xf>
    <xf numFmtId="0" fontId="47" fillId="2" borderId="26" xfId="4" applyFont="1" applyFill="1" applyBorder="1" applyAlignment="1">
      <alignment horizontal="center" vertical="center"/>
    </xf>
    <xf numFmtId="0" fontId="48" fillId="2" borderId="0" xfId="4" applyFont="1" applyFill="1" applyAlignment="1">
      <alignment horizontal="left" vertical="center"/>
    </xf>
    <xf numFmtId="0" fontId="35" fillId="2" borderId="0" xfId="4" applyFont="1" applyFill="1" applyAlignment="1">
      <alignment horizontal="center" vertical="center"/>
    </xf>
    <xf numFmtId="0" fontId="49" fillId="2" borderId="0" xfId="0" applyFont="1" applyFill="1"/>
    <xf numFmtId="0" fontId="47" fillId="2" borderId="0" xfId="4" applyFont="1" applyFill="1" applyAlignment="1">
      <alignment horizontal="center" vertical="center"/>
    </xf>
    <xf numFmtId="0" fontId="47" fillId="2" borderId="24" xfId="4" applyFont="1" applyFill="1" applyBorder="1" applyAlignment="1">
      <alignment horizontal="center" vertical="center"/>
    </xf>
    <xf numFmtId="0" fontId="49" fillId="2" borderId="4" xfId="0" applyFont="1" applyFill="1" applyBorder="1"/>
    <xf numFmtId="0" fontId="49" fillId="2" borderId="7" xfId="0" applyFont="1" applyFill="1" applyBorder="1"/>
    <xf numFmtId="0" fontId="50" fillId="2" borderId="0" xfId="0" applyFont="1" applyFill="1"/>
    <xf numFmtId="0" fontId="48" fillId="2" borderId="0" xfId="4" applyFont="1" applyFill="1" applyAlignment="1">
      <alignment vertical="center"/>
    </xf>
    <xf numFmtId="0" fontId="48" fillId="2" borderId="0" xfId="4" applyFont="1" applyFill="1" applyAlignment="1">
      <alignment horizontal="center" vertical="center"/>
    </xf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3" xfId="4" xr:uid="{00000000-0005-0000-0000-000004000000}"/>
    <cellStyle name="Percent" xfId="3" builtinId="5"/>
  </cellStyles>
  <dxfs count="1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 tint="-0.24994659260841701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cadeenergy.local\Group\BPA\Energy-Mgmt\Sites\Achilles%20USA\MEC%20Puget%20Sound%202017\Reports\Completion%20Reports\Year%205\TT_EEI_03242022_02_Achilles_Yr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b.bpa-esi.com/OtherProgramDocuments/tt_v8_2_sem_010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b.bpa-esi.com/Users/EJM0042/Downloads/tt_v8_1_sem_201910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Information"/>
      <sheetName val="PTS Installation"/>
      <sheetName val="Annual Completion Reports"/>
      <sheetName val="Payment Tables"/>
      <sheetName val="uploaddata"/>
      <sheetName val="uploaddata collection"/>
      <sheetName val="Revision History"/>
      <sheetName val="Utility List"/>
    </sheetNames>
    <sheetDataSet>
      <sheetData sheetId="0" refreshError="1"/>
      <sheetData sheetId="1"/>
      <sheetData sheetId="2">
        <row r="9">
          <cell r="D9">
            <v>941048</v>
          </cell>
        </row>
        <row r="12">
          <cell r="D12">
            <v>1784842</v>
          </cell>
        </row>
        <row r="13">
          <cell r="D13">
            <v>0</v>
          </cell>
        </row>
        <row r="14">
          <cell r="D14">
            <v>19764</v>
          </cell>
        </row>
        <row r="27">
          <cell r="D27" t="str">
            <v>2/1/21–1/31/22</v>
          </cell>
          <cell r="G27" t="str">
            <v>2/1/22–1/31/23</v>
          </cell>
        </row>
        <row r="28">
          <cell r="D28">
            <v>23005.199616000002</v>
          </cell>
          <cell r="G28">
            <v>0</v>
          </cell>
        </row>
        <row r="29">
          <cell r="D29">
            <v>21094.850000000002</v>
          </cell>
          <cell r="G29">
            <v>0</v>
          </cell>
        </row>
        <row r="30">
          <cell r="D30">
            <v>50000</v>
          </cell>
        </row>
      </sheetData>
      <sheetData sheetId="3">
        <row r="5">
          <cell r="C5">
            <v>2</v>
          </cell>
        </row>
        <row r="7">
          <cell r="C7">
            <v>1.09056</v>
          </cell>
        </row>
        <row r="8">
          <cell r="C8">
            <v>1</v>
          </cell>
        </row>
        <row r="41">
          <cell r="F41">
            <v>10000</v>
          </cell>
          <cell r="G41" t="str">
            <v>Use Program Cap</v>
          </cell>
        </row>
        <row r="49">
          <cell r="F49">
            <v>69015.598847999994</v>
          </cell>
          <cell r="G49">
            <v>0</v>
          </cell>
        </row>
        <row r="59">
          <cell r="F59">
            <v>21094.850000000002</v>
          </cell>
          <cell r="G59">
            <v>0</v>
          </cell>
        </row>
      </sheetData>
      <sheetData sheetId="4" refreshError="1"/>
      <sheetData sheetId="5">
        <row r="4">
          <cell r="E4">
            <v>8.1</v>
          </cell>
        </row>
        <row r="6">
          <cell r="E6" t="str">
            <v>SEM_000021</v>
          </cell>
        </row>
        <row r="8">
          <cell r="F8">
            <v>1</v>
          </cell>
          <cell r="G8">
            <v>1</v>
          </cell>
        </row>
        <row r="10">
          <cell r="E10" t="str">
            <v/>
          </cell>
          <cell r="F10">
            <v>920207.98463999992</v>
          </cell>
          <cell r="G10">
            <v>-1946477.29152</v>
          </cell>
        </row>
        <row r="12">
          <cell r="E12">
            <v>0</v>
          </cell>
          <cell r="F12">
            <v>31094.850000000002</v>
          </cell>
          <cell r="G12">
            <v>0</v>
          </cell>
        </row>
        <row r="17">
          <cell r="E17">
            <v>98203</v>
          </cell>
        </row>
        <row r="18">
          <cell r="E18" t="str">
            <v>Achilles USA</v>
          </cell>
        </row>
        <row r="19">
          <cell r="E19" t="str">
            <v>WA</v>
          </cell>
        </row>
        <row r="20">
          <cell r="E20" t="str">
            <v>Achilles SEM</v>
          </cell>
        </row>
        <row r="21">
          <cell r="E21" t="str">
            <v>1407 80th Street SW</v>
          </cell>
        </row>
        <row r="22">
          <cell r="E22" t="str">
            <v>Everett</v>
          </cell>
        </row>
        <row r="23">
          <cell r="E23" t="str">
            <v>Vince Dean</v>
          </cell>
        </row>
        <row r="24">
          <cell r="E24" t="str">
            <v>Engineering Manager</v>
          </cell>
        </row>
        <row r="25">
          <cell r="E25" t="str">
            <v>425-513-8799</v>
          </cell>
        </row>
        <row r="26">
          <cell r="E26" t="str">
            <v>vdean@achillesusa.com</v>
          </cell>
        </row>
        <row r="28">
          <cell r="E28">
            <v>326113</v>
          </cell>
        </row>
        <row r="29">
          <cell r="E29" t="str">
            <v>PTS Installation</v>
          </cell>
          <cell r="F29" t="str">
            <v>Year 1</v>
          </cell>
          <cell r="G29" t="str">
            <v>Year 2</v>
          </cell>
        </row>
        <row r="30">
          <cell r="E30" t="str">
            <v>Yes</v>
          </cell>
          <cell r="F30" t="str">
            <v>Yes</v>
          </cell>
          <cell r="G30" t="str">
            <v>Yes</v>
          </cell>
        </row>
        <row r="34">
          <cell r="E34" t="str">
            <v>Yes</v>
          </cell>
          <cell r="F34" t="str">
            <v/>
          </cell>
          <cell r="G34" t="str">
            <v/>
          </cell>
        </row>
        <row r="35">
          <cell r="E35" t="str">
            <v/>
          </cell>
          <cell r="F35" t="str">
            <v>Yes</v>
          </cell>
          <cell r="G35" t="str">
            <v>Yes</v>
          </cell>
        </row>
        <row r="36">
          <cell r="E36" t="str">
            <v/>
          </cell>
          <cell r="F36">
            <v>0</v>
          </cell>
          <cell r="G36">
            <v>0</v>
          </cell>
        </row>
        <row r="37">
          <cell r="E37" t="str">
            <v/>
          </cell>
          <cell r="F37">
            <v>21094.850000000002</v>
          </cell>
          <cell r="G37">
            <v>0</v>
          </cell>
        </row>
        <row r="38">
          <cell r="E38">
            <v>0</v>
          </cell>
          <cell r="F38">
            <v>10000</v>
          </cell>
          <cell r="G38">
            <v>0</v>
          </cell>
        </row>
        <row r="40">
          <cell r="E40" t="str">
            <v/>
          </cell>
          <cell r="F40">
            <v>920207.98463999992</v>
          </cell>
          <cell r="G40">
            <v>0</v>
          </cell>
        </row>
        <row r="41">
          <cell r="E41" t="str">
            <v/>
          </cell>
          <cell r="F41">
            <v>1946477.29152</v>
          </cell>
          <cell r="G41" t="str">
            <v>Not Entered</v>
          </cell>
        </row>
        <row r="42">
          <cell r="E42">
            <v>0</v>
          </cell>
          <cell r="F42">
            <v>19764</v>
          </cell>
          <cell r="G42">
            <v>0</v>
          </cell>
        </row>
        <row r="43">
          <cell r="E43" t="str">
            <v>10354</v>
          </cell>
        </row>
        <row r="44">
          <cell r="E44" t="str">
            <v>Not entered</v>
          </cell>
          <cell r="F44" t="str">
            <v>Not entered</v>
          </cell>
          <cell r="G44" t="str">
            <v>Not entered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Information"/>
      <sheetName val="Annual Completion Reports"/>
      <sheetName val="Payment Tables"/>
      <sheetName val="uploaddata"/>
      <sheetName val="uploaddata collection"/>
      <sheetName val="Revision History"/>
      <sheetName val="Utility List"/>
    </sheetNames>
    <sheetDataSet>
      <sheetData sheetId="0">
        <row r="9">
          <cell r="D9" t="str">
            <v>Pencil Inc</v>
          </cell>
        </row>
      </sheetData>
      <sheetData sheetId="1"/>
      <sheetData sheetId="2">
        <row r="5">
          <cell r="C5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Information"/>
      <sheetName val="PTS Installation"/>
      <sheetName val="Annual Completion Reports"/>
      <sheetName val="Payment Tables"/>
      <sheetName val="uploaddata"/>
      <sheetName val="uploaddata collection"/>
      <sheetName val="Revision History"/>
      <sheetName val="Utility List"/>
    </sheetNames>
    <sheetDataSet>
      <sheetData sheetId="0"/>
      <sheetData sheetId="1"/>
      <sheetData sheetId="2"/>
      <sheetData sheetId="3">
        <row r="42">
          <cell r="F42">
            <v>0</v>
          </cell>
          <cell r="G42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2"/>
  <sheetViews>
    <sheetView showGridLines="0" topLeftCell="A3" workbookViewId="0"/>
  </sheetViews>
  <sheetFormatPr defaultColWidth="8.85546875" defaultRowHeight="15" x14ac:dyDescent="0.25"/>
  <cols>
    <col min="1" max="1" width="3.7109375" customWidth="1"/>
    <col min="3" max="3" width="71.28515625" customWidth="1"/>
    <col min="4" max="4" width="5.7109375" customWidth="1"/>
    <col min="5" max="5" width="31.140625" customWidth="1"/>
    <col min="6" max="6" width="6.7109375" customWidth="1"/>
    <col min="7" max="7" width="9.7109375" customWidth="1"/>
    <col min="8" max="8" width="3.7109375" customWidth="1"/>
    <col min="9" max="9" width="38.42578125" bestFit="1" customWidth="1"/>
    <col min="10" max="10" width="5.7109375" customWidth="1"/>
  </cols>
  <sheetData>
    <row r="1" spans="2:10" ht="23.25" x14ac:dyDescent="0.25">
      <c r="B1" s="271"/>
      <c r="C1" s="264" t="s">
        <v>9</v>
      </c>
      <c r="D1" s="272"/>
      <c r="E1" s="273"/>
      <c r="F1" s="272"/>
      <c r="G1" s="272"/>
      <c r="H1" s="272"/>
      <c r="I1" s="265" t="str">
        <f>IF(COUNTIF(G3:G19, "=Required")=0, "Section Complete!", COUNTIF(G3:G19, "=Required") &amp; " Fields still need to be Entered")</f>
        <v>15 Fields still need to be Entered</v>
      </c>
      <c r="J1" s="265"/>
    </row>
    <row r="2" spans="2:10" ht="16.5" thickBot="1" x14ac:dyDescent="0.3">
      <c r="B2" s="69"/>
      <c r="C2" s="70"/>
      <c r="D2" s="70"/>
      <c r="E2" s="71" t="s">
        <v>10</v>
      </c>
      <c r="F2" s="72"/>
      <c r="G2" s="73"/>
      <c r="H2" s="72"/>
      <c r="I2" s="74" t="s">
        <v>0</v>
      </c>
      <c r="J2" s="75"/>
    </row>
    <row r="3" spans="2:10" ht="15.75" x14ac:dyDescent="0.25">
      <c r="B3" s="76"/>
      <c r="C3" s="94" t="s">
        <v>11</v>
      </c>
      <c r="D3" s="77"/>
      <c r="E3" s="78"/>
      <c r="F3" s="79" t="str">
        <f t="shared" ref="F3:F19" si="0">IF(ISBLANK(E3), "&lt;&lt;&lt;", "")</f>
        <v>&lt;&lt;&lt;</v>
      </c>
      <c r="G3" s="80" t="str">
        <f>IF(ISBLANK(E3), "Required", "")</f>
        <v>Required</v>
      </c>
      <c r="H3" s="81"/>
      <c r="I3" s="82" t="s">
        <v>12</v>
      </c>
      <c r="J3" s="83"/>
    </row>
    <row r="4" spans="2:10" ht="16.5" thickBot="1" x14ac:dyDescent="0.3">
      <c r="B4" s="76"/>
      <c r="C4" s="87" t="s">
        <v>13</v>
      </c>
      <c r="D4" s="77"/>
      <c r="E4" s="116"/>
      <c r="F4" s="79" t="str">
        <f t="shared" si="0"/>
        <v>&lt;&lt;&lt;</v>
      </c>
      <c r="G4" s="80" t="str">
        <f>IF(ISBLANK(E4), "Required", "")</f>
        <v>Required</v>
      </c>
      <c r="H4" s="81"/>
      <c r="I4" s="82" t="s">
        <v>14</v>
      </c>
      <c r="J4" s="83"/>
    </row>
    <row r="5" spans="2:10" ht="15.75" x14ac:dyDescent="0.25">
      <c r="B5" s="76"/>
      <c r="C5" s="84" t="s">
        <v>15</v>
      </c>
      <c r="D5" s="77"/>
      <c r="E5" s="113"/>
      <c r="F5" s="79" t="str">
        <f t="shared" si="0"/>
        <v>&lt;&lt;&lt;</v>
      </c>
      <c r="G5" s="80" t="str">
        <f>IF(ISBLANK(E5), "Required", "")</f>
        <v>Required</v>
      </c>
      <c r="H5" s="81"/>
      <c r="I5" s="82" t="s">
        <v>484</v>
      </c>
      <c r="J5" s="83"/>
    </row>
    <row r="6" spans="2:10" ht="15.75" x14ac:dyDescent="0.25">
      <c r="B6" s="76"/>
      <c r="C6" s="160" t="s">
        <v>16</v>
      </c>
      <c r="D6" s="77"/>
      <c r="E6" s="117"/>
      <c r="F6" s="79" t="str">
        <f t="shared" si="0"/>
        <v>&lt;&lt;&lt;</v>
      </c>
      <c r="G6" s="80" t="str">
        <f t="shared" ref="G6:G17" si="1">IF(ISBLANK(E6), "Required", "")</f>
        <v>Required</v>
      </c>
      <c r="H6" s="81"/>
      <c r="I6" s="58" t="s">
        <v>17</v>
      </c>
      <c r="J6" s="86"/>
    </row>
    <row r="7" spans="2:10" ht="15.75" x14ac:dyDescent="0.25">
      <c r="B7" s="76"/>
      <c r="C7" s="160" t="s">
        <v>18</v>
      </c>
      <c r="D7" s="77"/>
      <c r="E7" s="118"/>
      <c r="F7" s="79" t="str">
        <f t="shared" si="0"/>
        <v>&lt;&lt;&lt;</v>
      </c>
      <c r="G7" s="80" t="str">
        <f t="shared" si="1"/>
        <v>Required</v>
      </c>
      <c r="H7" s="81"/>
      <c r="I7" s="161" t="s">
        <v>485</v>
      </c>
      <c r="J7" s="86"/>
    </row>
    <row r="8" spans="2:10" ht="16.5" thickBot="1" x14ac:dyDescent="0.3">
      <c r="B8" s="76"/>
      <c r="C8" s="87" t="s">
        <v>20</v>
      </c>
      <c r="D8" s="77"/>
      <c r="E8" s="119"/>
      <c r="F8" s="79" t="str">
        <f t="shared" si="0"/>
        <v>&lt;&lt;&lt;</v>
      </c>
      <c r="G8" s="80" t="str">
        <f t="shared" si="1"/>
        <v>Required</v>
      </c>
      <c r="H8" s="81"/>
      <c r="I8" s="58" t="s">
        <v>21</v>
      </c>
      <c r="J8" s="86"/>
    </row>
    <row r="9" spans="2:10" ht="15.75" x14ac:dyDescent="0.25">
      <c r="B9" s="76"/>
      <c r="C9" s="84" t="s">
        <v>486</v>
      </c>
      <c r="D9" s="77"/>
      <c r="E9" s="110"/>
      <c r="F9" s="79" t="str">
        <f t="shared" si="0"/>
        <v>&lt;&lt;&lt;</v>
      </c>
      <c r="G9" s="80" t="str">
        <f t="shared" si="1"/>
        <v>Required</v>
      </c>
      <c r="H9" s="81"/>
      <c r="I9" s="58" t="s">
        <v>22</v>
      </c>
      <c r="J9" s="86"/>
    </row>
    <row r="10" spans="2:10" ht="15.75" x14ac:dyDescent="0.25">
      <c r="B10" s="76"/>
      <c r="C10" s="84" t="s">
        <v>23</v>
      </c>
      <c r="D10" s="77"/>
      <c r="E10" s="111"/>
      <c r="F10" s="79" t="str">
        <f t="shared" si="0"/>
        <v>&lt;&lt;&lt;</v>
      </c>
      <c r="G10" s="80" t="str">
        <f t="shared" si="1"/>
        <v>Required</v>
      </c>
      <c r="H10" s="81"/>
      <c r="I10" s="58" t="s">
        <v>24</v>
      </c>
      <c r="J10" s="86"/>
    </row>
    <row r="11" spans="2:10" ht="15.75" x14ac:dyDescent="0.25">
      <c r="B11" s="76"/>
      <c r="C11" s="84" t="s">
        <v>25</v>
      </c>
      <c r="D11" s="77"/>
      <c r="E11" s="111"/>
      <c r="F11" s="79" t="str">
        <f t="shared" si="0"/>
        <v>&lt;&lt;&lt;</v>
      </c>
      <c r="G11" s="80" t="str">
        <f t="shared" si="1"/>
        <v>Required</v>
      </c>
      <c r="H11" s="81"/>
      <c r="I11" s="58" t="s">
        <v>26</v>
      </c>
      <c r="J11" s="86"/>
    </row>
    <row r="12" spans="2:10" ht="15.75" x14ac:dyDescent="0.25">
      <c r="B12" s="76"/>
      <c r="C12" s="84" t="s">
        <v>27</v>
      </c>
      <c r="D12" s="77"/>
      <c r="E12" s="111"/>
      <c r="F12" s="79" t="str">
        <f t="shared" si="0"/>
        <v>&lt;&lt;&lt;</v>
      </c>
      <c r="G12" s="80" t="str">
        <f t="shared" si="1"/>
        <v>Required</v>
      </c>
      <c r="H12" s="81"/>
      <c r="I12" s="58" t="s">
        <v>28</v>
      </c>
      <c r="J12" s="86"/>
    </row>
    <row r="13" spans="2:10" ht="16.5" thickBot="1" x14ac:dyDescent="0.3">
      <c r="B13" s="76"/>
      <c r="C13" s="84" t="s">
        <v>29</v>
      </c>
      <c r="D13" s="77"/>
      <c r="E13" s="112"/>
      <c r="F13" s="79" t="str">
        <f t="shared" si="0"/>
        <v>&lt;&lt;&lt;</v>
      </c>
      <c r="G13" s="80" t="str">
        <f t="shared" si="1"/>
        <v>Required</v>
      </c>
      <c r="H13" s="81"/>
      <c r="I13" s="58">
        <v>94596</v>
      </c>
      <c r="J13" s="86"/>
    </row>
    <row r="14" spans="2:10" ht="15.75" x14ac:dyDescent="0.25">
      <c r="B14" s="76"/>
      <c r="C14" s="94" t="s">
        <v>487</v>
      </c>
      <c r="D14" s="77"/>
      <c r="E14" s="113"/>
      <c r="F14" s="79" t="str">
        <f t="shared" si="0"/>
        <v>&lt;&lt;&lt;</v>
      </c>
      <c r="G14" s="80" t="str">
        <f t="shared" si="1"/>
        <v>Required</v>
      </c>
      <c r="H14" s="81"/>
      <c r="I14" s="58" t="s">
        <v>30</v>
      </c>
      <c r="J14" s="86"/>
    </row>
    <row r="15" spans="2:10" ht="15.75" x14ac:dyDescent="0.25">
      <c r="B15" s="76"/>
      <c r="C15" s="84" t="s">
        <v>31</v>
      </c>
      <c r="D15" s="77"/>
      <c r="E15" s="111"/>
      <c r="F15" s="79" t="str">
        <f t="shared" si="0"/>
        <v>&lt;&lt;&lt;</v>
      </c>
      <c r="G15" s="80" t="str">
        <f t="shared" si="1"/>
        <v>Required</v>
      </c>
      <c r="H15" s="81"/>
      <c r="I15" s="58" t="s">
        <v>32</v>
      </c>
      <c r="J15" s="86"/>
    </row>
    <row r="16" spans="2:10" ht="15.75" x14ac:dyDescent="0.25">
      <c r="B16" s="76"/>
      <c r="C16" s="84" t="s">
        <v>33</v>
      </c>
      <c r="D16" s="77"/>
      <c r="E16" s="114"/>
      <c r="F16" s="79" t="str">
        <f t="shared" si="0"/>
        <v>&lt;&lt;&lt;</v>
      </c>
      <c r="G16" s="80" t="str">
        <f t="shared" si="1"/>
        <v>Required</v>
      </c>
      <c r="H16" s="81"/>
      <c r="I16" s="58" t="s">
        <v>34</v>
      </c>
      <c r="J16" s="86"/>
    </row>
    <row r="17" spans="2:10" ht="16.5" thickBot="1" x14ac:dyDescent="0.3">
      <c r="B17" s="76"/>
      <c r="C17" s="84" t="s">
        <v>35</v>
      </c>
      <c r="D17" s="77"/>
      <c r="E17" s="115"/>
      <c r="F17" s="79" t="str">
        <f t="shared" si="0"/>
        <v>&lt;&lt;&lt;</v>
      </c>
      <c r="G17" s="80" t="str">
        <f t="shared" si="1"/>
        <v>Required</v>
      </c>
      <c r="H17" s="81"/>
      <c r="I17" s="82" t="s">
        <v>19</v>
      </c>
      <c r="J17" s="88"/>
    </row>
    <row r="18" spans="2:10" ht="15.75" x14ac:dyDescent="0.25">
      <c r="B18" s="76"/>
      <c r="C18" s="94" t="s">
        <v>488</v>
      </c>
      <c r="D18" s="77"/>
      <c r="E18" s="85"/>
      <c r="F18" s="79" t="str">
        <f t="shared" si="0"/>
        <v>&lt;&lt;&lt;</v>
      </c>
      <c r="G18" s="80" t="str">
        <f>IF(ISBLANK(E18), "Optional", "")</f>
        <v>Optional</v>
      </c>
      <c r="H18" s="81"/>
      <c r="I18" s="82" t="s">
        <v>36</v>
      </c>
      <c r="J18" s="88"/>
    </row>
    <row r="19" spans="2:10" ht="16.5" thickBot="1" x14ac:dyDescent="0.3">
      <c r="B19" s="76"/>
      <c r="C19" s="84" t="s">
        <v>37</v>
      </c>
      <c r="D19" s="77"/>
      <c r="E19" s="89"/>
      <c r="F19" s="79" t="str">
        <f t="shared" si="0"/>
        <v>&lt;&lt;&lt;</v>
      </c>
      <c r="G19" s="80" t="str">
        <f>IF(ISBLANK(E19), "Optional", "")</f>
        <v>Optional</v>
      </c>
      <c r="H19" s="81"/>
      <c r="I19" s="82" t="s">
        <v>38</v>
      </c>
      <c r="J19" s="88"/>
    </row>
    <row r="20" spans="2:10" x14ac:dyDescent="0.25">
      <c r="B20" s="90"/>
      <c r="C20" s="91"/>
      <c r="D20" s="91"/>
      <c r="E20" s="91"/>
      <c r="F20" s="91"/>
      <c r="G20" s="91"/>
      <c r="H20" s="91"/>
      <c r="I20" s="91"/>
      <c r="J20" s="92"/>
    </row>
    <row r="22" spans="2:10" x14ac:dyDescent="0.25">
      <c r="J22" s="205" t="s">
        <v>512</v>
      </c>
    </row>
  </sheetData>
  <sheetProtection selectLockedCells="1" selectUnlockedCells="1"/>
  <protectedRanges>
    <protectedRange sqref="E3:E19" name="All_1"/>
  </protectedRanges>
  <conditionalFormatting sqref="E3:E19">
    <cfRule type="cellIs" dxfId="17" priority="1" stopIfTrue="1" operator="notEqual">
      <formula>""</formula>
    </cfRule>
  </conditionalFormatting>
  <dataValidations count="2">
    <dataValidation type="whole" operator="greaterThan" allowBlank="1" showInputMessage="1" showErrorMessage="1" sqref="E13" xr:uid="{00000000-0002-0000-0000-000000000000}">
      <formula1>0</formula1>
    </dataValidation>
    <dataValidation type="list" allowBlank="1" showInputMessage="1" showErrorMessage="1" sqref="E4" xr:uid="{00000000-0002-0000-0000-000001000000}">
      <formula1>"Commercial, Industrial"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'Utility List'!$B$5:$B$140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9"/>
  <sheetViews>
    <sheetView showGridLines="0" tabSelected="1" zoomScale="80" zoomScaleNormal="80" workbookViewId="0">
      <selection sqref="A1:A1048576"/>
    </sheetView>
  </sheetViews>
  <sheetFormatPr defaultColWidth="8.85546875" defaultRowHeight="15" x14ac:dyDescent="0.25"/>
  <cols>
    <col min="1" max="1" width="3.7109375" customWidth="1"/>
    <col min="3" max="3" width="57.5703125" bestFit="1" customWidth="1"/>
    <col min="4" max="4" width="0.140625" customWidth="1"/>
    <col min="5" max="5" width="31.42578125" customWidth="1"/>
    <col min="6" max="6" width="5.85546875" customWidth="1"/>
    <col min="7" max="7" width="0.42578125" customWidth="1"/>
    <col min="8" max="8" width="31.42578125" customWidth="1"/>
    <col min="10" max="10" width="33.5703125" bestFit="1" customWidth="1"/>
  </cols>
  <sheetData>
    <row r="1" spans="2:11" ht="23.25" x14ac:dyDescent="0.25">
      <c r="B1" s="269"/>
      <c r="C1" s="254" t="str">
        <f>CONCATENATE("SEM Project: ",IF('Project Info'!E9="","Company Name?",'Project Info'!E9))</f>
        <v>SEM Project: Company Name?</v>
      </c>
      <c r="D1" s="255"/>
      <c r="E1" s="256"/>
      <c r="F1" s="255"/>
      <c r="G1" s="255"/>
      <c r="H1" s="257"/>
      <c r="I1" s="257"/>
      <c r="J1" s="257"/>
      <c r="K1" s="258" t="s">
        <v>512</v>
      </c>
    </row>
    <row r="2" spans="2:11" ht="23.25" x14ac:dyDescent="0.25">
      <c r="B2" s="270"/>
      <c r="C2" s="259" t="s">
        <v>41</v>
      </c>
      <c r="D2" s="260"/>
      <c r="E2" s="261"/>
      <c r="F2" s="260"/>
      <c r="G2" s="260"/>
      <c r="H2" s="262"/>
      <c r="I2" s="262"/>
      <c r="J2" s="262"/>
      <c r="K2" s="263"/>
    </row>
    <row r="3" spans="2:11" ht="15.75" x14ac:dyDescent="0.25">
      <c r="B3" s="1"/>
      <c r="C3" s="2"/>
      <c r="D3" s="3"/>
      <c r="E3" s="4"/>
      <c r="F3" s="3"/>
      <c r="G3" s="3"/>
      <c r="H3" s="4"/>
      <c r="I3" s="4"/>
      <c r="J3" s="4"/>
      <c r="K3" s="5"/>
    </row>
    <row r="4" spans="2:11" ht="39" x14ac:dyDescent="0.25">
      <c r="B4" s="6"/>
      <c r="C4" s="7" t="s">
        <v>7</v>
      </c>
      <c r="D4" s="8">
        <f t="array" ref="D4">SUM(1*(TRIM(D6:D8)="Required"))</f>
        <v>3</v>
      </c>
      <c r="E4" s="9"/>
      <c r="F4" s="10"/>
      <c r="G4" s="8"/>
      <c r="H4" s="9"/>
      <c r="I4" s="9"/>
      <c r="J4" s="9"/>
      <c r="K4" s="11"/>
    </row>
    <row r="5" spans="2:11" ht="16.5" thickBot="1" x14ac:dyDescent="0.3">
      <c r="B5" s="12"/>
      <c r="C5" s="13"/>
      <c r="D5" s="14"/>
      <c r="E5" s="15"/>
      <c r="F5" s="16"/>
      <c r="G5" s="16"/>
      <c r="H5" s="17" t="s">
        <v>0</v>
      </c>
      <c r="I5" s="18"/>
      <c r="J5" s="18"/>
      <c r="K5" s="19"/>
    </row>
    <row r="6" spans="2:11" ht="16.5" customHeight="1" x14ac:dyDescent="0.25">
      <c r="B6" s="12"/>
      <c r="C6" s="23" t="s">
        <v>39</v>
      </c>
      <c r="D6" s="24" t="str">
        <f t="shared" ref="D6:D8" si="0">IF(ISBLANK(E6), "                                   Required", "")</f>
        <v xml:space="preserve">                                   Required</v>
      </c>
      <c r="E6" s="25"/>
      <c r="F6" s="26"/>
      <c r="G6" s="27"/>
      <c r="H6" s="21" t="s">
        <v>1</v>
      </c>
      <c r="I6" s="28"/>
      <c r="J6" s="29"/>
      <c r="K6" s="30"/>
    </row>
    <row r="7" spans="2:11" ht="16.5" customHeight="1" x14ac:dyDescent="0.25">
      <c r="B7" s="12"/>
      <c r="C7" s="176" t="s">
        <v>47</v>
      </c>
      <c r="D7" s="105" t="str">
        <f t="shared" si="0"/>
        <v xml:space="preserve">                                   Required</v>
      </c>
      <c r="E7" s="106"/>
      <c r="F7" s="26"/>
      <c r="G7" s="27"/>
      <c r="H7" s="21" t="s">
        <v>1</v>
      </c>
      <c r="I7" s="28"/>
      <c r="J7" s="29"/>
      <c r="K7" s="30"/>
    </row>
    <row r="8" spans="2:11" ht="16.5" thickBot="1" x14ac:dyDescent="0.3">
      <c r="B8" s="12"/>
      <c r="C8" s="177" t="s">
        <v>503</v>
      </c>
      <c r="D8" s="33" t="str">
        <f t="shared" si="0"/>
        <v xml:space="preserve">                                   Required</v>
      </c>
      <c r="E8" s="202"/>
      <c r="F8" s="35"/>
      <c r="G8" s="31"/>
      <c r="H8" s="32">
        <v>25000</v>
      </c>
      <c r="I8" s="21"/>
      <c r="J8" s="29"/>
      <c r="K8" s="30"/>
    </row>
    <row r="9" spans="2:11" ht="16.5" thickBot="1" x14ac:dyDescent="0.3">
      <c r="B9" s="12"/>
      <c r="C9" s="177" t="s">
        <v>504</v>
      </c>
      <c r="D9" s="33" t="str">
        <f t="shared" ref="D9" si="1">IF(ISBLANK(E9), "                                   Required", "")</f>
        <v xml:space="preserve">                                   Required</v>
      </c>
      <c r="E9" s="34"/>
      <c r="F9" s="35"/>
      <c r="G9" s="31"/>
      <c r="H9" s="32">
        <v>25000</v>
      </c>
      <c r="I9" s="21"/>
      <c r="J9" s="29"/>
      <c r="K9" s="30"/>
    </row>
    <row r="10" spans="2:11" ht="15.75" x14ac:dyDescent="0.25">
      <c r="B10" s="97"/>
      <c r="C10" s="226" t="s">
        <v>505</v>
      </c>
      <c r="D10" s="29"/>
      <c r="E10" s="29"/>
      <c r="F10" s="29"/>
      <c r="G10" s="29"/>
      <c r="H10" s="29"/>
      <c r="I10" s="29"/>
      <c r="J10" s="29"/>
      <c r="K10" s="30"/>
    </row>
    <row r="11" spans="2:11" ht="15.75" x14ac:dyDescent="0.25">
      <c r="B11" s="97"/>
      <c r="C11" s="29"/>
      <c r="D11" s="29"/>
      <c r="E11" s="29"/>
      <c r="F11" s="29"/>
      <c r="G11" s="29"/>
      <c r="H11" s="29"/>
      <c r="I11" s="29"/>
      <c r="J11" s="29"/>
      <c r="K11" s="30"/>
    </row>
    <row r="12" spans="2:11" ht="16.5" thickBot="1" x14ac:dyDescent="0.3">
      <c r="B12" s="12"/>
      <c r="C12" s="36" t="s">
        <v>2</v>
      </c>
      <c r="D12" s="36"/>
      <c r="E12" s="37"/>
      <c r="F12" s="38"/>
      <c r="G12" s="38"/>
      <c r="H12" s="36"/>
      <c r="I12" s="36"/>
      <c r="J12" s="36"/>
      <c r="K12" s="30"/>
    </row>
    <row r="13" spans="2:11" ht="15.75" x14ac:dyDescent="0.25">
      <c r="B13" s="12"/>
      <c r="C13" s="236"/>
      <c r="D13" s="237"/>
      <c r="E13" s="237"/>
      <c r="F13" s="237"/>
      <c r="G13" s="237"/>
      <c r="H13" s="238"/>
      <c r="I13" s="36"/>
      <c r="J13" s="36"/>
      <c r="K13" s="30"/>
    </row>
    <row r="14" spans="2:11" ht="15.75" x14ac:dyDescent="0.25">
      <c r="B14" s="12"/>
      <c r="C14" s="239"/>
      <c r="D14" s="240"/>
      <c r="E14" s="240"/>
      <c r="F14" s="240"/>
      <c r="G14" s="240"/>
      <c r="H14" s="241"/>
      <c r="I14" s="36"/>
      <c r="J14" s="36"/>
      <c r="K14" s="30"/>
    </row>
    <row r="15" spans="2:11" ht="15.75" x14ac:dyDescent="0.25">
      <c r="B15" s="12"/>
      <c r="C15" s="239"/>
      <c r="D15" s="240"/>
      <c r="E15" s="240"/>
      <c r="F15" s="240"/>
      <c r="G15" s="240"/>
      <c r="H15" s="241"/>
      <c r="I15" s="36"/>
      <c r="J15" s="36"/>
      <c r="K15" s="30"/>
    </row>
    <row r="16" spans="2:11" ht="16.5" thickBot="1" x14ac:dyDescent="0.3">
      <c r="B16" s="12"/>
      <c r="C16" s="242"/>
      <c r="D16" s="243"/>
      <c r="E16" s="243"/>
      <c r="F16" s="243"/>
      <c r="G16" s="243"/>
      <c r="H16" s="244"/>
      <c r="I16" s="36"/>
      <c r="J16" s="36"/>
      <c r="K16" s="30"/>
    </row>
    <row r="17" spans="2:11" ht="15.75" x14ac:dyDescent="0.25">
      <c r="B17" s="12"/>
      <c r="C17" s="39"/>
      <c r="D17" s="39"/>
      <c r="E17" s="39"/>
      <c r="F17" s="38"/>
      <c r="G17" s="38"/>
      <c r="H17" s="36"/>
      <c r="I17" s="36"/>
      <c r="J17" s="36"/>
      <c r="K17" s="30"/>
    </row>
    <row r="18" spans="2:11" ht="39" customHeight="1" x14ac:dyDescent="0.25">
      <c r="B18" s="211"/>
      <c r="C18" s="212" t="s">
        <v>43</v>
      </c>
      <c r="D18" s="213"/>
      <c r="E18" s="214" t="s">
        <v>3</v>
      </c>
      <c r="F18" s="215"/>
      <c r="G18" s="215"/>
      <c r="H18" s="250" t="s">
        <v>489</v>
      </c>
      <c r="I18" s="250"/>
      <c r="J18" s="250"/>
      <c r="K18" s="216"/>
    </row>
    <row r="19" spans="2:11" s="44" customFormat="1" ht="16.5" thickBot="1" x14ac:dyDescent="0.3">
      <c r="B19" s="41"/>
      <c r="C19" s="159"/>
      <c r="D19" s="159"/>
      <c r="E19" s="220" t="s">
        <v>499</v>
      </c>
      <c r="F19" s="159"/>
      <c r="G19" s="159"/>
      <c r="H19" s="205" t="s">
        <v>501</v>
      </c>
      <c r="I19" s="42"/>
      <c r="J19" s="17" t="s">
        <v>0</v>
      </c>
      <c r="K19" s="43"/>
    </row>
    <row r="20" spans="2:11" ht="15.75" x14ac:dyDescent="0.25">
      <c r="B20" s="12"/>
      <c r="C20" s="20" t="s">
        <v>509</v>
      </c>
      <c r="D20" s="194"/>
      <c r="E20" s="180">
        <v>15000</v>
      </c>
      <c r="F20" s="31"/>
      <c r="G20" s="31"/>
      <c r="H20" s="217">
        <f>MAX(0,IF(C36=15000,0,E20-C36))</f>
        <v>15000</v>
      </c>
      <c r="I20" s="18"/>
      <c r="J20" s="32" t="s">
        <v>50</v>
      </c>
      <c r="K20" s="30"/>
    </row>
    <row r="21" spans="2:11" ht="15.75" x14ac:dyDescent="0.25">
      <c r="B21" s="12"/>
      <c r="C21" s="177" t="s">
        <v>502</v>
      </c>
      <c r="D21" s="221"/>
      <c r="E21" s="222">
        <f>E8</f>
        <v>0</v>
      </c>
      <c r="F21" s="31"/>
      <c r="G21" s="31"/>
      <c r="H21" s="223">
        <f>E9</f>
        <v>0</v>
      </c>
      <c r="I21" s="18"/>
      <c r="J21" s="32">
        <v>25000</v>
      </c>
      <c r="K21" s="30"/>
    </row>
    <row r="22" spans="2:11" ht="15.75" x14ac:dyDescent="0.25">
      <c r="B22" s="12"/>
      <c r="C22" s="178" t="s">
        <v>510</v>
      </c>
      <c r="D22" s="195" t="str">
        <f>IF(ISBLANK(E22), "                                   Optional", "")</f>
        <v xml:space="preserve">                                   Optional</v>
      </c>
      <c r="E22" s="179"/>
      <c r="F22" s="31"/>
      <c r="G22" s="31"/>
      <c r="H22" s="218" t="str">
        <f>IF(ISBLANK(E22),"",MIN(E22-E23))</f>
        <v/>
      </c>
      <c r="I22" s="32"/>
      <c r="J22" s="32">
        <v>25000</v>
      </c>
      <c r="K22" s="30"/>
    </row>
    <row r="23" spans="2:11" ht="16.5" thickBot="1" x14ac:dyDescent="0.3">
      <c r="B23" s="12"/>
      <c r="C23" s="178" t="s">
        <v>511</v>
      </c>
      <c r="D23" s="196"/>
      <c r="E23" s="181">
        <f>IF(ISBLANK(E8),E8,MIN(E8,E20,E22))</f>
        <v>0</v>
      </c>
      <c r="F23" s="224" t="s">
        <v>479</v>
      </c>
      <c r="G23" s="31"/>
      <c r="H23" s="219">
        <f>MIN(H21,H20,H22)</f>
        <v>0</v>
      </c>
      <c r="I23" s="225" t="s">
        <v>506</v>
      </c>
      <c r="J23" s="32">
        <v>25000</v>
      </c>
      <c r="K23" s="30"/>
    </row>
    <row r="24" spans="2:11" ht="15.75" x14ac:dyDescent="0.25">
      <c r="B24" s="12"/>
      <c r="C24" s="20"/>
      <c r="D24" s="45"/>
      <c r="E24" s="197" t="s">
        <v>507</v>
      </c>
      <c r="F24" s="224"/>
      <c r="G24" s="31"/>
      <c r="H24" s="207"/>
      <c r="I24" s="225"/>
      <c r="J24" s="32"/>
      <c r="K24" s="30"/>
    </row>
    <row r="25" spans="2:11" ht="15.75" x14ac:dyDescent="0.25">
      <c r="B25" s="97"/>
      <c r="C25" s="29"/>
      <c r="D25" s="29"/>
      <c r="E25" s="198" t="s">
        <v>508</v>
      </c>
      <c r="F25" s="29"/>
      <c r="G25" s="29"/>
      <c r="H25" s="29"/>
      <c r="I25" s="29"/>
      <c r="J25" s="29"/>
      <c r="K25" s="30"/>
    </row>
    <row r="26" spans="2:11" ht="16.5" thickBot="1" x14ac:dyDescent="0.3">
      <c r="B26" s="12"/>
      <c r="C26" s="36" t="s">
        <v>2</v>
      </c>
      <c r="D26" s="36"/>
      <c r="E26" s="37"/>
      <c r="F26" s="38"/>
      <c r="G26" s="38"/>
      <c r="H26" s="36"/>
      <c r="I26" s="36"/>
      <c r="J26" s="36"/>
      <c r="K26" s="30"/>
    </row>
    <row r="27" spans="2:11" ht="15.75" x14ac:dyDescent="0.25">
      <c r="B27" s="12"/>
      <c r="C27" s="236"/>
      <c r="D27" s="237"/>
      <c r="E27" s="237"/>
      <c r="F27" s="237"/>
      <c r="G27" s="237"/>
      <c r="H27" s="238"/>
      <c r="I27" s="36"/>
      <c r="J27" s="36"/>
      <c r="K27" s="30"/>
    </row>
    <row r="28" spans="2:11" ht="15.75" x14ac:dyDescent="0.25">
      <c r="B28" s="12"/>
      <c r="C28" s="239"/>
      <c r="D28" s="240"/>
      <c r="E28" s="240"/>
      <c r="F28" s="240"/>
      <c r="G28" s="240"/>
      <c r="H28" s="241"/>
      <c r="I28" s="36"/>
      <c r="J28" s="36"/>
      <c r="K28" s="30"/>
    </row>
    <row r="29" spans="2:11" ht="15.75" x14ac:dyDescent="0.25">
      <c r="B29" s="12"/>
      <c r="C29" s="239"/>
      <c r="D29" s="240"/>
      <c r="E29" s="240"/>
      <c r="F29" s="240"/>
      <c r="G29" s="240"/>
      <c r="H29" s="241"/>
      <c r="I29" s="36"/>
      <c r="J29" s="36"/>
      <c r="K29" s="30"/>
    </row>
    <row r="30" spans="2:11" ht="16.5" thickBot="1" x14ac:dyDescent="0.3">
      <c r="B30" s="12"/>
      <c r="C30" s="242"/>
      <c r="D30" s="243"/>
      <c r="E30" s="243"/>
      <c r="F30" s="243"/>
      <c r="G30" s="243"/>
      <c r="H30" s="244"/>
      <c r="I30" s="36"/>
      <c r="J30" s="36"/>
      <c r="K30" s="30"/>
    </row>
    <row r="31" spans="2:11" ht="15.75" x14ac:dyDescent="0.25">
      <c r="B31" s="12"/>
      <c r="C31" s="46"/>
      <c r="D31" s="36"/>
      <c r="E31" s="47"/>
      <c r="F31" s="31"/>
      <c r="G31" s="31"/>
      <c r="H31" s="32"/>
      <c r="I31" s="32"/>
      <c r="J31" s="32"/>
      <c r="K31" s="30"/>
    </row>
    <row r="32" spans="2:11" ht="37.5" customHeight="1" x14ac:dyDescent="0.35">
      <c r="B32" s="121"/>
      <c r="C32" s="248" t="s">
        <v>49</v>
      </c>
      <c r="D32" s="248"/>
      <c r="E32" s="248"/>
      <c r="F32" s="248"/>
      <c r="G32" s="122"/>
      <c r="H32" s="248"/>
      <c r="I32" s="248"/>
      <c r="J32" s="248"/>
      <c r="K32" s="123"/>
    </row>
    <row r="33" spans="2:11" ht="15.75" thickBot="1" x14ac:dyDescent="0.3">
      <c r="B33" s="99"/>
      <c r="K33" s="100"/>
    </row>
    <row r="34" spans="2:11" ht="15.75" x14ac:dyDescent="0.25">
      <c r="B34" s="99"/>
      <c r="C34" s="185" t="s">
        <v>45</v>
      </c>
      <c r="D34" s="186"/>
      <c r="E34" s="187" t="s">
        <v>46</v>
      </c>
      <c r="H34" s="32"/>
      <c r="K34" s="100"/>
    </row>
    <row r="35" spans="2:11" ht="34.5" customHeight="1" x14ac:dyDescent="0.25">
      <c r="B35" s="99"/>
      <c r="C35" s="183" t="s">
        <v>491</v>
      </c>
      <c r="D35" s="95"/>
      <c r="E35" s="184" t="s">
        <v>492</v>
      </c>
      <c r="H35" s="249" t="s">
        <v>497</v>
      </c>
      <c r="I35" s="249"/>
      <c r="J35" s="249"/>
      <c r="K35" s="100"/>
    </row>
    <row r="36" spans="2:11" x14ac:dyDescent="0.25">
      <c r="B36" s="99" t="s">
        <v>499</v>
      </c>
      <c r="C36" s="208">
        <f>E23</f>
        <v>0</v>
      </c>
      <c r="D36" s="209"/>
      <c r="E36" s="210">
        <f>E8</f>
        <v>0</v>
      </c>
      <c r="H36" s="101"/>
      <c r="K36" s="100"/>
    </row>
    <row r="37" spans="2:11" ht="15.75" thickBot="1" x14ac:dyDescent="0.3">
      <c r="B37" s="99" t="s">
        <v>500</v>
      </c>
      <c r="C37" s="170">
        <f>H23</f>
        <v>0</v>
      </c>
      <c r="D37" s="171"/>
      <c r="E37" s="172">
        <f>E9</f>
        <v>0</v>
      </c>
      <c r="H37" s="101"/>
      <c r="K37" s="100"/>
    </row>
    <row r="38" spans="2:11" x14ac:dyDescent="0.25">
      <c r="B38" s="102"/>
      <c r="C38" s="103"/>
      <c r="D38" s="103"/>
      <c r="E38" s="103"/>
      <c r="F38" s="103"/>
      <c r="G38" s="103"/>
      <c r="H38" s="103"/>
      <c r="I38" s="103"/>
      <c r="J38" s="103"/>
      <c r="K38" s="104"/>
    </row>
    <row r="39" spans="2:11" ht="39" x14ac:dyDescent="0.25">
      <c r="B39" s="48"/>
      <c r="C39" s="49" t="s">
        <v>8</v>
      </c>
      <c r="D39" s="50">
        <f t="array" ref="D39">SUM(1*(TRIM(D41:D42)="Required"))</f>
        <v>0</v>
      </c>
      <c r="E39" s="245"/>
      <c r="F39" s="245"/>
      <c r="G39" s="50"/>
      <c r="H39" s="51"/>
      <c r="I39" s="52"/>
      <c r="J39" s="52"/>
      <c r="K39" s="53"/>
    </row>
    <row r="40" spans="2:11" ht="16.5" thickBot="1" x14ac:dyDescent="0.3">
      <c r="B40" s="98"/>
      <c r="C40" s="246"/>
      <c r="D40" s="246"/>
      <c r="E40" s="246"/>
      <c r="F40" s="54"/>
      <c r="G40" s="54"/>
      <c r="H40" s="54"/>
      <c r="I40" s="54"/>
      <c r="J40" s="54"/>
      <c r="K40" s="22"/>
    </row>
    <row r="41" spans="2:11" ht="15.75" x14ac:dyDescent="0.25">
      <c r="B41" s="12"/>
      <c r="C41" s="182" t="s">
        <v>4</v>
      </c>
      <c r="D41" s="55" t="str">
        <f>IF(ISBLANK(E41), "                                   Optional", "")</f>
        <v xml:space="preserve">                                   Optional</v>
      </c>
      <c r="E41" s="108"/>
      <c r="F41" s="107"/>
      <c r="G41" s="93"/>
      <c r="H41" s="58" t="s">
        <v>5</v>
      </c>
      <c r="I41" s="57"/>
      <c r="K41" s="30"/>
    </row>
    <row r="42" spans="2:11" ht="16.5" thickBot="1" x14ac:dyDescent="0.3">
      <c r="B42" s="12"/>
      <c r="C42" s="177" t="s">
        <v>6</v>
      </c>
      <c r="D42" s="33" t="str">
        <f>IF(ISBLANK(E42), "                                   Optional", "")</f>
        <v xml:space="preserve">                                   Optional</v>
      </c>
      <c r="E42" s="109"/>
      <c r="F42" s="107"/>
      <c r="G42" s="93"/>
      <c r="H42" s="21">
        <v>41072</v>
      </c>
      <c r="I42" s="21"/>
      <c r="K42" s="30"/>
    </row>
    <row r="43" spans="2:11" ht="15.75" x14ac:dyDescent="0.25">
      <c r="B43" s="12"/>
      <c r="C43" s="36"/>
      <c r="D43" s="36"/>
      <c r="E43" s="247"/>
      <c r="F43" s="247"/>
      <c r="G43" s="247"/>
      <c r="H43" s="247"/>
      <c r="I43" s="247"/>
      <c r="J43" s="247"/>
      <c r="K43" s="61"/>
    </row>
    <row r="44" spans="2:11" ht="16.5" thickBot="1" x14ac:dyDescent="0.3">
      <c r="B44" s="12"/>
      <c r="C44" s="36" t="s">
        <v>2</v>
      </c>
      <c r="D44" s="36"/>
      <c r="E44" s="62"/>
      <c r="F44" s="63"/>
      <c r="G44" s="63"/>
      <c r="H44" s="45"/>
      <c r="I44" s="36"/>
      <c r="J44" s="36"/>
      <c r="K44" s="30"/>
    </row>
    <row r="45" spans="2:11" ht="15.75" x14ac:dyDescent="0.25">
      <c r="B45" s="12"/>
      <c r="C45" s="227"/>
      <c r="D45" s="228"/>
      <c r="E45" s="228"/>
      <c r="F45" s="228"/>
      <c r="G45" s="228"/>
      <c r="H45" s="229"/>
      <c r="I45" s="36"/>
      <c r="J45" s="36"/>
      <c r="K45" s="30"/>
    </row>
    <row r="46" spans="2:11" ht="15.75" x14ac:dyDescent="0.25">
      <c r="B46" s="12"/>
      <c r="C46" s="230"/>
      <c r="D46" s="231"/>
      <c r="E46" s="231"/>
      <c r="F46" s="231"/>
      <c r="G46" s="231"/>
      <c r="H46" s="232"/>
      <c r="I46" s="36"/>
      <c r="J46" s="36"/>
      <c r="K46" s="30"/>
    </row>
    <row r="47" spans="2:11" ht="15.75" x14ac:dyDescent="0.25">
      <c r="B47" s="12"/>
      <c r="C47" s="230"/>
      <c r="D47" s="231"/>
      <c r="E47" s="231"/>
      <c r="F47" s="231"/>
      <c r="G47" s="231"/>
      <c r="H47" s="232"/>
      <c r="I47" s="36"/>
      <c r="J47" s="36"/>
      <c r="K47" s="30"/>
    </row>
    <row r="48" spans="2:11" ht="16.5" thickBot="1" x14ac:dyDescent="0.3">
      <c r="B48" s="12"/>
      <c r="C48" s="233"/>
      <c r="D48" s="234"/>
      <c r="E48" s="234"/>
      <c r="F48" s="234"/>
      <c r="G48" s="234"/>
      <c r="H48" s="235"/>
      <c r="I48" s="36"/>
      <c r="J48" s="36"/>
      <c r="K48" s="30"/>
    </row>
    <row r="49" spans="2:11" ht="15.75" x14ac:dyDescent="0.25">
      <c r="B49" s="64"/>
      <c r="C49" s="65"/>
      <c r="D49" s="65"/>
      <c r="E49" s="65"/>
      <c r="F49" s="66"/>
      <c r="G49" s="66"/>
      <c r="H49" s="67"/>
      <c r="I49" s="67"/>
      <c r="J49" s="67"/>
      <c r="K49" s="68"/>
    </row>
  </sheetData>
  <protectedRanges>
    <protectedRange password="E6D5" sqref="C45:H48" name="ECOTR_1"/>
    <protectedRange sqref="C27 C13 E22 E6:E9 H22" name="All_1"/>
    <protectedRange password="E6D5" sqref="E41:E42" name="ECOTR_1_1_1"/>
  </protectedRanges>
  <mergeCells count="11">
    <mergeCell ref="K1:K2"/>
    <mergeCell ref="C45:H48"/>
    <mergeCell ref="C13:H16"/>
    <mergeCell ref="C27:H30"/>
    <mergeCell ref="E39:F39"/>
    <mergeCell ref="C40:E40"/>
    <mergeCell ref="E43:J43"/>
    <mergeCell ref="C32:F32"/>
    <mergeCell ref="H32:J32"/>
    <mergeCell ref="H35:J35"/>
    <mergeCell ref="H18:J18"/>
  </mergeCells>
  <conditionalFormatting sqref="D6:D9 D22 D41:D42">
    <cfRule type="expression" dxfId="16" priority="3" stopIfTrue="1">
      <formula>(E6&lt;&gt;"")</formula>
    </cfRule>
  </conditionalFormatting>
  <conditionalFormatting sqref="D8:E9">
    <cfRule type="expression" dxfId="15" priority="7">
      <formula>AND($D$39&lt;&gt;0,#REF!="Yes")</formula>
    </cfRule>
  </conditionalFormatting>
  <conditionalFormatting sqref="E6:E9 C13 E22 C27 C45">
    <cfRule type="notContainsBlanks" dxfId="14" priority="4" stopIfTrue="1">
      <formula>LEN(TRIM(C6))&gt;0</formula>
    </cfRule>
  </conditionalFormatting>
  <conditionalFormatting sqref="E41:E42">
    <cfRule type="notContainsBlanks" dxfId="13" priority="2" stopIfTrue="1">
      <formula>LEN(TRIM(E41))&gt;0</formula>
    </cfRule>
  </conditionalFormatting>
  <conditionalFormatting sqref="G41:G42">
    <cfRule type="expression" dxfId="12" priority="5">
      <formula>AND($D$39&lt;&gt;0,OR(ISBLANK(#REF!),#REF!="Yes"))</formula>
    </cfRule>
    <cfRule type="expression" dxfId="11" priority="6" stopIfTrue="1">
      <formula>(#REF!&lt;&gt;"")</formula>
    </cfRule>
  </conditionalFormatting>
  <conditionalFormatting sqref="H22">
    <cfRule type="notContainsBlanks" dxfId="10" priority="1" stopIfTrue="1">
      <formula>LEN(TRIM(H22))&gt;0</formula>
    </cfRule>
  </conditionalFormatting>
  <dataValidations count="4">
    <dataValidation type="date" operator="greaterThan" allowBlank="1" showInputMessage="1" showErrorMessage="1" sqref="E42" xr:uid="{00000000-0002-0000-0100-000000000000}">
      <formula1>1</formula1>
    </dataValidation>
    <dataValidation type="decimal" operator="greaterThanOrEqual" allowBlank="1" showInputMessage="1" showErrorMessage="1" sqref="E22 E8:E9" xr:uid="{00000000-0002-0000-0100-000001000000}">
      <formula1>0</formula1>
    </dataValidation>
    <dataValidation type="list" allowBlank="1" showInputMessage="1" showErrorMessage="1" sqref="E6:E7" xr:uid="{00000000-0002-0000-0100-000002000000}">
      <formula1>"Yes,No"</formula1>
    </dataValidation>
    <dataValidation operator="greaterThanOrEqual" allowBlank="1" showInputMessage="1" showErrorMessage="1" sqref="H22" xr:uid="{964BC0FC-1954-4496-A0C3-683B71037FF1}"/>
  </dataValidations>
  <pageMargins left="0.7" right="0.7" top="0.75" bottom="0.75" header="0.3" footer="0.3"/>
  <pageSetup orientation="portrait" horizontalDpi="90" verticalDpi="90" r:id="rId1"/>
  <ignoredErrors>
    <ignoredError sqref="H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5"/>
  <sheetViews>
    <sheetView showGridLines="0" zoomScale="80" zoomScaleNormal="80" workbookViewId="0">
      <selection sqref="A1:A1048576"/>
    </sheetView>
  </sheetViews>
  <sheetFormatPr defaultColWidth="8.85546875" defaultRowHeight="15" x14ac:dyDescent="0.25"/>
  <cols>
    <col min="1" max="1" width="3.7109375" customWidth="1"/>
    <col min="3" max="3" width="57.5703125" bestFit="1" customWidth="1"/>
    <col min="4" max="4" width="0.140625" customWidth="1"/>
    <col min="5" max="5" width="31.42578125" customWidth="1"/>
    <col min="6" max="6" width="5.85546875" customWidth="1"/>
    <col min="7" max="7" width="0.42578125" customWidth="1"/>
    <col min="8" max="8" width="31.42578125" customWidth="1"/>
    <col min="10" max="10" width="33.5703125" bestFit="1" customWidth="1"/>
  </cols>
  <sheetData>
    <row r="1" spans="2:11" ht="23.25" x14ac:dyDescent="0.25">
      <c r="B1" s="266"/>
      <c r="C1" s="254" t="str">
        <f>CONCATENATE("SEM Project: ",IF('Project Info'!E9="","Company Name?",'Project Info'!E9))</f>
        <v>SEM Project: Company Name?</v>
      </c>
      <c r="D1" s="260"/>
      <c r="E1" s="261"/>
      <c r="F1" s="260"/>
      <c r="G1" s="260"/>
      <c r="H1" s="262"/>
      <c r="I1" s="262"/>
      <c r="J1" s="262"/>
      <c r="K1" s="267" t="s">
        <v>512</v>
      </c>
    </row>
    <row r="2" spans="2:11" ht="23.25" x14ac:dyDescent="0.25">
      <c r="B2" s="266"/>
      <c r="C2" s="259" t="s">
        <v>42</v>
      </c>
      <c r="D2" s="260"/>
      <c r="E2" s="261"/>
      <c r="F2" s="260"/>
      <c r="G2" s="260"/>
      <c r="H2" s="262"/>
      <c r="I2" s="262"/>
      <c r="J2" s="262"/>
      <c r="K2" s="268"/>
    </row>
    <row r="3" spans="2:11" ht="15.75" x14ac:dyDescent="0.25">
      <c r="B3" s="1"/>
      <c r="C3" s="2"/>
      <c r="D3" s="3"/>
      <c r="E3" s="4"/>
      <c r="F3" s="3"/>
      <c r="G3" s="3"/>
      <c r="H3" s="4"/>
      <c r="I3" s="4"/>
      <c r="J3" s="4"/>
      <c r="K3" s="5"/>
    </row>
    <row r="4" spans="2:11" ht="39" x14ac:dyDescent="0.25">
      <c r="B4" s="6"/>
      <c r="C4" s="7" t="s">
        <v>7</v>
      </c>
      <c r="D4" s="8">
        <f t="array" ref="D4">SUM(1*(TRIM(D6:D8)="Required"))</f>
        <v>3</v>
      </c>
      <c r="E4" s="9"/>
      <c r="F4" s="10"/>
      <c r="G4" s="8"/>
      <c r="H4" s="9"/>
      <c r="I4" s="9"/>
      <c r="J4" s="9"/>
      <c r="K4" s="11"/>
    </row>
    <row r="5" spans="2:11" ht="16.5" thickBot="1" x14ac:dyDescent="0.3">
      <c r="B5" s="12"/>
      <c r="C5" s="13"/>
      <c r="D5" s="14"/>
      <c r="E5" s="15"/>
      <c r="F5" s="16"/>
      <c r="G5" s="16"/>
      <c r="H5" s="17" t="s">
        <v>0</v>
      </c>
      <c r="I5" s="18"/>
      <c r="J5" s="18"/>
      <c r="K5" s="19"/>
    </row>
    <row r="6" spans="2:11" ht="16.5" customHeight="1" x14ac:dyDescent="0.25">
      <c r="B6" s="12"/>
      <c r="C6" s="23" t="s">
        <v>39</v>
      </c>
      <c r="D6" s="24" t="str">
        <f t="shared" ref="D6:D7" si="0">IF(ISBLANK(E6), "                                   Required", "")</f>
        <v xml:space="preserve">                                   Required</v>
      </c>
      <c r="E6" s="135"/>
      <c r="F6" s="26"/>
      <c r="G6" s="27"/>
      <c r="H6" s="21" t="s">
        <v>1</v>
      </c>
      <c r="I6" s="28"/>
      <c r="J6" s="29"/>
      <c r="K6" s="30"/>
    </row>
    <row r="7" spans="2:11" ht="16.5" customHeight="1" x14ac:dyDescent="0.25">
      <c r="B7" s="12"/>
      <c r="C7" s="176" t="s">
        <v>48</v>
      </c>
      <c r="D7" s="24" t="str">
        <f t="shared" si="0"/>
        <v xml:space="preserve">                                   Required</v>
      </c>
      <c r="E7" s="136"/>
      <c r="F7" s="26"/>
      <c r="G7" s="27"/>
      <c r="H7" s="21" t="s">
        <v>1</v>
      </c>
      <c r="I7" s="28"/>
      <c r="J7" s="29"/>
      <c r="K7" s="30"/>
    </row>
    <row r="8" spans="2:11" ht="16.5" customHeight="1" x14ac:dyDescent="0.25">
      <c r="B8" s="12"/>
      <c r="C8" s="177" t="s">
        <v>472</v>
      </c>
      <c r="D8" s="24" t="str">
        <f>IF(ISBLANK(E8), "                                   Required", "")</f>
        <v xml:space="preserve">                                   Required</v>
      </c>
      <c r="E8" s="202"/>
      <c r="F8" s="35"/>
      <c r="G8" s="31"/>
      <c r="H8" s="32">
        <v>4500</v>
      </c>
      <c r="I8" s="21"/>
      <c r="J8" s="29"/>
      <c r="K8" s="30"/>
    </row>
    <row r="9" spans="2:11" ht="16.5" customHeight="1" thickBot="1" x14ac:dyDescent="0.3">
      <c r="B9" s="29"/>
      <c r="C9" s="176" t="s">
        <v>473</v>
      </c>
      <c r="D9" s="201" t="str">
        <f>IF(ISBLANK(E9), "                                   Required", "")</f>
        <v xml:space="preserve">                                   Required</v>
      </c>
      <c r="E9" s="203"/>
      <c r="F9" s="29"/>
      <c r="G9" s="29"/>
      <c r="H9" s="137">
        <v>1200</v>
      </c>
      <c r="I9" s="29"/>
      <c r="J9" s="29"/>
      <c r="K9" s="30"/>
    </row>
    <row r="10" spans="2:11" ht="16.5" thickBot="1" x14ac:dyDescent="0.3">
      <c r="B10" s="12"/>
      <c r="C10" s="36" t="s">
        <v>2</v>
      </c>
      <c r="D10" s="36"/>
      <c r="E10" s="37"/>
      <c r="F10" s="38"/>
      <c r="G10" s="38"/>
      <c r="H10" s="36"/>
      <c r="I10" s="36"/>
      <c r="J10" s="36"/>
      <c r="K10" s="30"/>
    </row>
    <row r="11" spans="2:11" ht="15.75" x14ac:dyDescent="0.25">
      <c r="B11" s="12"/>
      <c r="C11" s="236"/>
      <c r="D11" s="237"/>
      <c r="E11" s="237"/>
      <c r="F11" s="237"/>
      <c r="G11" s="237"/>
      <c r="H11" s="238"/>
      <c r="I11" s="36"/>
      <c r="J11" s="36"/>
      <c r="K11" s="30"/>
    </row>
    <row r="12" spans="2:11" ht="15.75" x14ac:dyDescent="0.25">
      <c r="B12" s="12"/>
      <c r="C12" s="239"/>
      <c r="D12" s="240"/>
      <c r="E12" s="240"/>
      <c r="F12" s="240"/>
      <c r="G12" s="240"/>
      <c r="H12" s="241"/>
      <c r="I12" s="36"/>
      <c r="J12" s="36"/>
      <c r="K12" s="30"/>
    </row>
    <row r="13" spans="2:11" ht="15.75" x14ac:dyDescent="0.25">
      <c r="B13" s="12"/>
      <c r="C13" s="239"/>
      <c r="D13" s="240"/>
      <c r="E13" s="240"/>
      <c r="F13" s="240"/>
      <c r="G13" s="240"/>
      <c r="H13" s="241"/>
      <c r="I13" s="36"/>
      <c r="J13" s="36"/>
      <c r="K13" s="30"/>
    </row>
    <row r="14" spans="2:11" ht="16.5" thickBot="1" x14ac:dyDescent="0.3">
      <c r="B14" s="12"/>
      <c r="C14" s="242"/>
      <c r="D14" s="243"/>
      <c r="E14" s="243"/>
      <c r="F14" s="243"/>
      <c r="G14" s="243"/>
      <c r="H14" s="244"/>
      <c r="I14" s="36"/>
      <c r="J14" s="36"/>
      <c r="K14" s="30"/>
    </row>
    <row r="15" spans="2:11" ht="15.75" x14ac:dyDescent="0.25">
      <c r="B15" s="12"/>
      <c r="C15" s="39"/>
      <c r="D15" s="39"/>
      <c r="E15" s="39"/>
      <c r="F15" s="38"/>
      <c r="G15" s="38"/>
      <c r="H15" s="36"/>
      <c r="I15" s="36"/>
      <c r="J15" s="36"/>
      <c r="K15" s="30"/>
    </row>
    <row r="16" spans="2:11" ht="39" x14ac:dyDescent="0.25">
      <c r="B16" s="6"/>
      <c r="C16" s="7" t="s">
        <v>40</v>
      </c>
      <c r="D16" s="8"/>
      <c r="E16" s="40" t="s">
        <v>3</v>
      </c>
      <c r="F16" s="10"/>
      <c r="G16" s="10"/>
      <c r="H16" s="251" t="s">
        <v>490</v>
      </c>
      <c r="I16" s="251"/>
      <c r="J16" s="251"/>
      <c r="K16" s="11"/>
    </row>
    <row r="17" spans="2:11" ht="15.75" x14ac:dyDescent="0.25">
      <c r="B17" s="12"/>
      <c r="C17" s="46"/>
      <c r="D17" s="36"/>
      <c r="E17" s="47"/>
      <c r="F17" s="31"/>
      <c r="G17" s="31"/>
      <c r="H17" s="32"/>
      <c r="I17" s="32"/>
      <c r="J17" s="138" t="s">
        <v>474</v>
      </c>
      <c r="K17" s="30"/>
    </row>
    <row r="18" spans="2:11" ht="16.5" thickBot="1" x14ac:dyDescent="0.3">
      <c r="B18" s="12"/>
      <c r="C18" s="139"/>
      <c r="D18" s="36"/>
      <c r="E18" s="173" t="s">
        <v>480</v>
      </c>
      <c r="F18" s="31"/>
      <c r="G18" s="31"/>
      <c r="H18" s="174" t="s">
        <v>482</v>
      </c>
      <c r="I18" s="32"/>
      <c r="J18" s="32"/>
      <c r="K18" s="30"/>
    </row>
    <row r="19" spans="2:11" ht="16.5" thickBot="1" x14ac:dyDescent="0.3">
      <c r="B19" s="12"/>
      <c r="C19" s="46" t="s">
        <v>475</v>
      </c>
      <c r="D19" s="143"/>
      <c r="E19" s="144">
        <v>10000</v>
      </c>
      <c r="F19" s="140"/>
      <c r="G19" s="141"/>
      <c r="H19" s="142">
        <f>MAX(0,IF(C30=10000,0,E19-C30))</f>
        <v>10000</v>
      </c>
      <c r="I19" s="32"/>
      <c r="J19" s="32">
        <v>25000</v>
      </c>
      <c r="K19" s="30"/>
    </row>
    <row r="20" spans="2:11" ht="16.5" thickBot="1" x14ac:dyDescent="0.3">
      <c r="B20" s="12"/>
      <c r="C20" s="175" t="s">
        <v>476</v>
      </c>
      <c r="D20" s="164"/>
      <c r="E20" s="204">
        <f>E8</f>
        <v>0</v>
      </c>
      <c r="F20" s="140"/>
      <c r="G20" s="145"/>
      <c r="H20" s="199">
        <f>E9</f>
        <v>0</v>
      </c>
      <c r="I20" s="32"/>
      <c r="J20" s="32">
        <v>25000</v>
      </c>
      <c r="K20" s="30"/>
    </row>
    <row r="21" spans="2:11" ht="15.75" x14ac:dyDescent="0.25">
      <c r="B21" s="12"/>
      <c r="C21" s="146" t="s">
        <v>44</v>
      </c>
      <c r="D21" s="164" t="str">
        <f>IF(ISBLANK(E21), "                                   Optional", "")</f>
        <v xml:space="preserve">                                   Optional</v>
      </c>
      <c r="E21" s="200"/>
      <c r="F21" s="31"/>
      <c r="G21" s="162" t="str">
        <f>IF(ISBLANK(H21), "                                   N/A", "")</f>
        <v/>
      </c>
      <c r="H21" s="163" t="str">
        <f>IF(ISBLANK(E21),"",MIN(E21-E22))</f>
        <v/>
      </c>
      <c r="I21" s="32"/>
      <c r="J21" s="32">
        <v>25000</v>
      </c>
      <c r="K21" s="30"/>
    </row>
    <row r="22" spans="2:11" ht="16.5" thickBot="1" x14ac:dyDescent="0.3">
      <c r="B22" s="12"/>
      <c r="C22" s="146" t="s">
        <v>477</v>
      </c>
      <c r="D22" s="147"/>
      <c r="E22" s="148">
        <f>IF(ISBLANK(E21),E8,MIN(E19,E20,E21))</f>
        <v>0</v>
      </c>
      <c r="F22" s="46" t="s">
        <v>478</v>
      </c>
      <c r="G22" s="149"/>
      <c r="H22" s="150">
        <f>MIN(H20,H19,H21)</f>
        <v>0</v>
      </c>
      <c r="I22" s="151" t="s">
        <v>479</v>
      </c>
      <c r="J22" s="32">
        <v>25000</v>
      </c>
      <c r="K22" s="30"/>
    </row>
    <row r="23" spans="2:11" ht="15.75" x14ac:dyDescent="0.25">
      <c r="B23" s="12"/>
      <c r="D23" s="36"/>
      <c r="E23" s="197" t="s">
        <v>495</v>
      </c>
      <c r="F23" s="31"/>
      <c r="G23" s="31"/>
      <c r="H23" s="32"/>
      <c r="I23" s="32"/>
      <c r="J23" s="32"/>
      <c r="K23" s="30"/>
    </row>
    <row r="24" spans="2:11" ht="15.75" x14ac:dyDescent="0.25">
      <c r="B24" s="12"/>
      <c r="D24" s="36"/>
      <c r="E24" s="198" t="s">
        <v>496</v>
      </c>
      <c r="F24" s="31"/>
      <c r="G24" s="31"/>
      <c r="H24" s="32"/>
      <c r="I24" s="32"/>
      <c r="J24" s="32"/>
      <c r="K24" s="30"/>
    </row>
    <row r="25" spans="2:11" ht="15.75" x14ac:dyDescent="0.25">
      <c r="B25" s="12"/>
      <c r="C25" s="46"/>
      <c r="D25" s="36"/>
      <c r="E25" s="47"/>
      <c r="F25" s="31"/>
      <c r="G25" s="31"/>
      <c r="H25" s="32"/>
      <c r="I25" s="32"/>
      <c r="J25" s="32"/>
      <c r="K25" s="30"/>
    </row>
    <row r="26" spans="2:11" ht="37.5" customHeight="1" x14ac:dyDescent="0.35">
      <c r="B26" s="121"/>
      <c r="C26" s="248" t="s">
        <v>49</v>
      </c>
      <c r="D26" s="248"/>
      <c r="E26" s="248"/>
      <c r="F26" s="248"/>
      <c r="G26" s="122"/>
      <c r="H26" s="252"/>
      <c r="I26" s="253"/>
      <c r="J26" s="253"/>
      <c r="K26" s="123"/>
    </row>
    <row r="27" spans="2:11" ht="15.75" thickBot="1" x14ac:dyDescent="0.3">
      <c r="B27" s="99"/>
      <c r="K27" s="100"/>
    </row>
    <row r="28" spans="2:11" ht="16.5" thickBot="1" x14ac:dyDescent="0.3">
      <c r="B28" s="99"/>
      <c r="C28" s="188" t="s">
        <v>45</v>
      </c>
      <c r="D28" s="189"/>
      <c r="E28" s="190" t="s">
        <v>46</v>
      </c>
      <c r="H28" s="32"/>
      <c r="K28" s="100"/>
    </row>
    <row r="29" spans="2:11" ht="31.5" customHeight="1" x14ac:dyDescent="0.25">
      <c r="B29" s="99"/>
      <c r="C29" s="191" t="s">
        <v>491</v>
      </c>
      <c r="D29" s="192"/>
      <c r="E29" s="193" t="s">
        <v>492</v>
      </c>
      <c r="H29" s="249" t="s">
        <v>498</v>
      </c>
      <c r="I29" s="249"/>
      <c r="J29" s="249"/>
      <c r="K29" s="100"/>
    </row>
    <row r="30" spans="2:11" ht="15.75" x14ac:dyDescent="0.25">
      <c r="B30" s="206" t="s">
        <v>480</v>
      </c>
      <c r="C30" s="165">
        <f>E22</f>
        <v>0</v>
      </c>
      <c r="D30" s="152"/>
      <c r="E30" s="166">
        <f>E20</f>
        <v>0</v>
      </c>
      <c r="H30" s="153" t="s">
        <v>481</v>
      </c>
      <c r="K30" s="100"/>
    </row>
    <row r="31" spans="2:11" ht="16.5" thickBot="1" x14ac:dyDescent="0.3">
      <c r="B31" s="206" t="s">
        <v>482</v>
      </c>
      <c r="C31" s="167">
        <f>H22</f>
        <v>0</v>
      </c>
      <c r="D31" s="168"/>
      <c r="E31" s="169">
        <f>H20</f>
        <v>0</v>
      </c>
      <c r="H31" s="153" t="s">
        <v>483</v>
      </c>
      <c r="K31" s="100"/>
    </row>
    <row r="32" spans="2:11" x14ac:dyDescent="0.25">
      <c r="B32" s="99"/>
      <c r="C32" s="101"/>
      <c r="E32" s="101"/>
      <c r="H32" s="101"/>
      <c r="K32" s="100"/>
    </row>
    <row r="33" spans="2:11" x14ac:dyDescent="0.25">
      <c r="B33" s="102"/>
      <c r="C33" s="103"/>
      <c r="D33" s="103"/>
      <c r="E33" s="103"/>
      <c r="F33" s="103"/>
      <c r="G33" s="103"/>
      <c r="H33" s="103"/>
      <c r="I33" s="103"/>
      <c r="J33" s="103"/>
      <c r="K33" s="104"/>
    </row>
    <row r="34" spans="2:11" ht="39" x14ac:dyDescent="0.25">
      <c r="B34" s="48"/>
      <c r="C34" s="49" t="s">
        <v>8</v>
      </c>
      <c r="D34" s="50">
        <f t="array" ref="D34">SUM(1*(TRIM(D37:D38)="Required"))</f>
        <v>0</v>
      </c>
      <c r="E34" s="245"/>
      <c r="F34" s="245"/>
      <c r="G34" s="50"/>
      <c r="H34" s="51"/>
      <c r="I34" s="52"/>
      <c r="J34" s="52"/>
      <c r="K34" s="53"/>
    </row>
    <row r="35" spans="2:11" ht="23.25" x14ac:dyDescent="0.25">
      <c r="B35" s="45"/>
      <c r="C35" s="154"/>
      <c r="D35" s="155"/>
      <c r="E35" s="156"/>
      <c r="F35" s="156"/>
      <c r="G35" s="155"/>
      <c r="H35" s="156"/>
      <c r="I35" s="157"/>
      <c r="J35" s="157"/>
      <c r="K35" s="158"/>
    </row>
    <row r="36" spans="2:11" ht="16.5" thickBot="1" x14ac:dyDescent="0.3">
      <c r="B36" s="54"/>
      <c r="C36" s="159"/>
      <c r="D36" s="159"/>
      <c r="E36" s="173" t="s">
        <v>480</v>
      </c>
      <c r="F36" s="31"/>
      <c r="G36" s="31"/>
      <c r="H36" s="174" t="s">
        <v>482</v>
      </c>
      <c r="I36" s="54"/>
      <c r="J36" s="54"/>
      <c r="K36" s="22"/>
    </row>
    <row r="37" spans="2:11" ht="15.75" x14ac:dyDescent="0.25">
      <c r="B37" s="12"/>
      <c r="C37" s="20" t="s">
        <v>493</v>
      </c>
      <c r="D37" s="55" t="str">
        <f>IF(ISBLANK(E37), "                                   Optional", "")</f>
        <v xml:space="preserve">                                   Optional</v>
      </c>
      <c r="E37" s="56"/>
      <c r="F37" s="120"/>
      <c r="G37" s="55" t="str">
        <f>IF(ISBLANK(H37), "                                   Optional", "")</f>
        <v xml:space="preserve">                                   Optional</v>
      </c>
      <c r="H37" s="56"/>
      <c r="I37" s="57"/>
      <c r="J37" s="58" t="s">
        <v>5</v>
      </c>
      <c r="K37" s="30"/>
    </row>
    <row r="38" spans="2:11" ht="16.5" thickBot="1" x14ac:dyDescent="0.3">
      <c r="B38" s="12"/>
      <c r="C38" s="20" t="s">
        <v>494</v>
      </c>
      <c r="D38" s="33" t="str">
        <f>IF(ISBLANK(E38), "                                   Optional", "")</f>
        <v xml:space="preserve">                                   Optional</v>
      </c>
      <c r="E38" s="59"/>
      <c r="F38" s="120"/>
      <c r="G38" s="33" t="str">
        <f>IF(ISBLANK(H38), "                                   Optional", "")</f>
        <v xml:space="preserve">                                   Optional</v>
      </c>
      <c r="H38" s="59"/>
      <c r="I38" s="21"/>
      <c r="J38" s="21">
        <v>41072</v>
      </c>
      <c r="K38" s="30"/>
    </row>
    <row r="39" spans="2:11" ht="15.75" x14ac:dyDescent="0.25">
      <c r="B39" s="12"/>
      <c r="C39" s="20"/>
      <c r="D39" s="36"/>
      <c r="E39" s="60"/>
      <c r="F39" s="60"/>
      <c r="G39" s="37"/>
      <c r="H39" s="36"/>
      <c r="I39" s="36"/>
      <c r="J39" s="21"/>
      <c r="K39" s="30"/>
    </row>
    <row r="40" spans="2:11" ht="16.5" thickBot="1" x14ac:dyDescent="0.3">
      <c r="B40" s="12"/>
      <c r="C40" s="36" t="s">
        <v>2</v>
      </c>
      <c r="D40" s="36"/>
      <c r="E40" s="62"/>
      <c r="F40" s="63"/>
      <c r="G40" s="63"/>
      <c r="H40" s="45"/>
      <c r="I40" s="36"/>
      <c r="J40" s="36"/>
      <c r="K40" s="30"/>
    </row>
    <row r="41" spans="2:11" ht="15.75" x14ac:dyDescent="0.25">
      <c r="B41" s="12"/>
      <c r="C41" s="227"/>
      <c r="D41" s="228"/>
      <c r="E41" s="228"/>
      <c r="F41" s="228"/>
      <c r="G41" s="228"/>
      <c r="H41" s="229"/>
      <c r="I41" s="36"/>
      <c r="J41" s="36"/>
      <c r="K41" s="30"/>
    </row>
    <row r="42" spans="2:11" ht="15.75" x14ac:dyDescent="0.25">
      <c r="B42" s="12"/>
      <c r="C42" s="230"/>
      <c r="D42" s="231"/>
      <c r="E42" s="231"/>
      <c r="F42" s="231"/>
      <c r="G42" s="231"/>
      <c r="H42" s="232"/>
      <c r="I42" s="36"/>
      <c r="J42" s="36"/>
      <c r="K42" s="30"/>
    </row>
    <row r="43" spans="2:11" ht="15.75" x14ac:dyDescent="0.25">
      <c r="B43" s="12"/>
      <c r="C43" s="230"/>
      <c r="D43" s="231"/>
      <c r="E43" s="231"/>
      <c r="F43" s="231"/>
      <c r="G43" s="231"/>
      <c r="H43" s="232"/>
      <c r="I43" s="36"/>
      <c r="J43" s="36"/>
      <c r="K43" s="30"/>
    </row>
    <row r="44" spans="2:11" ht="16.5" thickBot="1" x14ac:dyDescent="0.3">
      <c r="B44" s="12"/>
      <c r="C44" s="233"/>
      <c r="D44" s="234"/>
      <c r="E44" s="234"/>
      <c r="F44" s="234"/>
      <c r="G44" s="234"/>
      <c r="H44" s="235"/>
      <c r="I44" s="36"/>
      <c r="J44" s="36"/>
      <c r="K44" s="30"/>
    </row>
    <row r="45" spans="2:11" ht="15.75" x14ac:dyDescent="0.25">
      <c r="B45" s="64"/>
      <c r="C45" s="65"/>
      <c r="D45" s="65"/>
      <c r="E45" s="65"/>
      <c r="F45" s="66"/>
      <c r="G45" s="66"/>
      <c r="H45" s="67"/>
      <c r="I45" s="67"/>
      <c r="J45" s="67"/>
      <c r="K45" s="68"/>
    </row>
  </sheetData>
  <protectedRanges>
    <protectedRange sqref="E21 C11 H21 E6:E9" name="All_2_1"/>
    <protectedRange password="E6D5" sqref="E37:E38 C41:H44 H37:H38" name="ECOTR_2"/>
  </protectedRanges>
  <mergeCells count="8">
    <mergeCell ref="K1:K2"/>
    <mergeCell ref="C41:H44"/>
    <mergeCell ref="C11:H14"/>
    <mergeCell ref="H16:J16"/>
    <mergeCell ref="C26:F26"/>
    <mergeCell ref="H26:J26"/>
    <mergeCell ref="E34:F34"/>
    <mergeCell ref="H29:J29"/>
  </mergeCells>
  <conditionalFormatting sqref="C11 E37:E38 C41">
    <cfRule type="notContainsBlanks" dxfId="9" priority="11" stopIfTrue="1">
      <formula>LEN(TRIM(C11))&gt;0</formula>
    </cfRule>
  </conditionalFormatting>
  <conditionalFormatting sqref="D6:D8">
    <cfRule type="expression" dxfId="8" priority="9" stopIfTrue="1">
      <formula>(E6&lt;&gt;"")</formula>
    </cfRule>
  </conditionalFormatting>
  <conditionalFormatting sqref="D37:D38">
    <cfRule type="expression" dxfId="7" priority="10" stopIfTrue="1">
      <formula>(E37&lt;&gt;"")</formula>
    </cfRule>
  </conditionalFormatting>
  <conditionalFormatting sqref="E6:E9">
    <cfRule type="notContainsBlanks" dxfId="6" priority="7" stopIfTrue="1">
      <formula>LEN(TRIM(E6))&gt;0</formula>
    </cfRule>
  </conditionalFormatting>
  <conditionalFormatting sqref="E8:E9">
    <cfRule type="expression" dxfId="5" priority="8">
      <formula>AND($D$34&lt;&gt;0,#REF!="Yes")</formula>
    </cfRule>
  </conditionalFormatting>
  <conditionalFormatting sqref="E20:E21">
    <cfRule type="notContainsBlanks" dxfId="4" priority="2" stopIfTrue="1">
      <formula>LEN(TRIM(E20))&gt;0</formula>
    </cfRule>
  </conditionalFormatting>
  <conditionalFormatting sqref="E21">
    <cfRule type="expression" dxfId="3" priority="6">
      <formula>AND($D$34&lt;&gt;0,#REF!="Yes")</formula>
    </cfRule>
  </conditionalFormatting>
  <conditionalFormatting sqref="G37:G38">
    <cfRule type="expression" dxfId="2" priority="3" stopIfTrue="1">
      <formula>(H37&lt;&gt;"")</formula>
    </cfRule>
  </conditionalFormatting>
  <conditionalFormatting sqref="H20">
    <cfRule type="notContainsBlanks" dxfId="1" priority="1" stopIfTrue="1">
      <formula>LEN(TRIM(H20))&gt;0</formula>
    </cfRule>
  </conditionalFormatting>
  <conditionalFormatting sqref="H37:H38">
    <cfRule type="notContainsBlanks" dxfId="0" priority="4" stopIfTrue="1">
      <formula>LEN(TRIM(H37))&gt;0</formula>
    </cfRule>
  </conditionalFormatting>
  <dataValidations count="3">
    <dataValidation type="list" allowBlank="1" showInputMessage="1" showErrorMessage="1" sqref="E6:E7" xr:uid="{00000000-0002-0000-0200-000000000000}">
      <formula1>"Yes,No"</formula1>
    </dataValidation>
    <dataValidation type="date" operator="greaterThan" allowBlank="1" showInputMessage="1" showErrorMessage="1" sqref="E38 H38" xr:uid="{00000000-0002-0000-0200-000001000000}">
      <formula1>1</formula1>
    </dataValidation>
    <dataValidation type="decimal" operator="greaterThanOrEqual" allowBlank="1" showInputMessage="1" showErrorMessage="1" sqref="E8:E9 E21" xr:uid="{00000000-0002-0000-0200-000002000000}">
      <formula1>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0"/>
  <sheetViews>
    <sheetView topLeftCell="A4" workbookViewId="0">
      <selection activeCell="L142" sqref="L142"/>
    </sheetView>
  </sheetViews>
  <sheetFormatPr defaultColWidth="9.140625" defaultRowHeight="15.75" x14ac:dyDescent="0.25"/>
  <cols>
    <col min="1" max="1" width="14.42578125" style="124" customWidth="1"/>
    <col min="2" max="2" width="32.85546875" style="124" customWidth="1"/>
    <col min="3" max="3" width="54.85546875" style="124" bestFit="1" customWidth="1"/>
    <col min="4" max="5" width="15.5703125" style="124" customWidth="1"/>
    <col min="6" max="6" width="8.5703125" style="124" customWidth="1"/>
    <col min="7" max="7" width="20.5703125" style="124" customWidth="1"/>
    <col min="8" max="8" width="15.5703125" style="124" bestFit="1" customWidth="1"/>
    <col min="9" max="9" width="11.42578125" style="124" customWidth="1"/>
    <col min="10" max="10" width="15.5703125" style="124" customWidth="1"/>
    <col min="11" max="11" width="9" style="126" bestFit="1" customWidth="1"/>
    <col min="12" max="16384" width="9.140625" style="126"/>
  </cols>
  <sheetData>
    <row r="1" spans="1:12" x14ac:dyDescent="0.25">
      <c r="B1" s="125"/>
    </row>
    <row r="2" spans="1:12" ht="23.25" x14ac:dyDescent="0.35">
      <c r="A2" s="127"/>
      <c r="B2" s="128" t="s">
        <v>51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4" spans="1:12" ht="63" x14ac:dyDescent="0.25">
      <c r="A4" s="129" t="s">
        <v>52</v>
      </c>
      <c r="B4" s="129" t="s">
        <v>53</v>
      </c>
      <c r="C4" s="129" t="s">
        <v>54</v>
      </c>
      <c r="D4" s="129" t="s">
        <v>55</v>
      </c>
      <c r="E4" s="129" t="s">
        <v>56</v>
      </c>
      <c r="F4" s="129" t="s">
        <v>57</v>
      </c>
      <c r="G4" s="129" t="s">
        <v>58</v>
      </c>
      <c r="H4" s="129" t="s">
        <v>59</v>
      </c>
      <c r="I4" s="129" t="s">
        <v>60</v>
      </c>
      <c r="J4" s="129" t="s">
        <v>61</v>
      </c>
      <c r="K4" s="129" t="s">
        <v>62</v>
      </c>
      <c r="L4" s="129" t="s">
        <v>63</v>
      </c>
    </row>
    <row r="5" spans="1:12" x14ac:dyDescent="0.25">
      <c r="A5" s="130" t="s">
        <v>64</v>
      </c>
      <c r="B5" s="130" t="s">
        <v>65</v>
      </c>
      <c r="C5" s="130" t="s">
        <v>66</v>
      </c>
      <c r="D5" s="130" t="s">
        <v>67</v>
      </c>
      <c r="E5" s="131">
        <v>0.08</v>
      </c>
      <c r="F5" s="132">
        <v>0.3</v>
      </c>
      <c r="G5" s="133">
        <v>2</v>
      </c>
      <c r="H5" s="96">
        <v>2</v>
      </c>
      <c r="I5" s="130"/>
      <c r="J5" s="96"/>
      <c r="K5" s="96"/>
      <c r="L5" s="134" t="s">
        <v>68</v>
      </c>
    </row>
    <row r="6" spans="1:12" x14ac:dyDescent="0.25">
      <c r="A6" s="130" t="s">
        <v>69</v>
      </c>
      <c r="B6" s="130" t="s">
        <v>70</v>
      </c>
      <c r="C6" s="130" t="s">
        <v>71</v>
      </c>
      <c r="D6" s="130" t="s">
        <v>72</v>
      </c>
      <c r="E6" s="131">
        <v>0.04</v>
      </c>
      <c r="F6" s="132">
        <v>0.2</v>
      </c>
      <c r="G6" s="96">
        <v>3</v>
      </c>
      <c r="H6" s="96">
        <v>1</v>
      </c>
      <c r="I6" s="130"/>
      <c r="J6" s="96"/>
      <c r="K6" s="96"/>
      <c r="L6" s="130" t="s">
        <v>68</v>
      </c>
    </row>
    <row r="7" spans="1:12" x14ac:dyDescent="0.25">
      <c r="A7" s="130" t="s">
        <v>73</v>
      </c>
      <c r="B7" s="130" t="s">
        <v>74</v>
      </c>
      <c r="C7" s="130" t="s">
        <v>75</v>
      </c>
      <c r="D7" s="130" t="s">
        <v>67</v>
      </c>
      <c r="E7" s="131">
        <v>0.08</v>
      </c>
      <c r="F7" s="132">
        <v>0.3</v>
      </c>
      <c r="G7" s="96">
        <v>3</v>
      </c>
      <c r="H7" s="96">
        <v>1</v>
      </c>
      <c r="I7" s="134"/>
      <c r="J7" s="96"/>
      <c r="K7" s="96"/>
      <c r="L7" s="130" t="s">
        <v>68</v>
      </c>
    </row>
    <row r="8" spans="1:12" x14ac:dyDescent="0.25">
      <c r="A8" s="130" t="s">
        <v>76</v>
      </c>
      <c r="B8" s="130" t="s">
        <v>77</v>
      </c>
      <c r="C8" s="130" t="s">
        <v>78</v>
      </c>
      <c r="D8" s="130" t="s">
        <v>67</v>
      </c>
      <c r="E8" s="131">
        <v>0.08</v>
      </c>
      <c r="F8" s="132">
        <v>0.3</v>
      </c>
      <c r="G8" s="96">
        <v>1</v>
      </c>
      <c r="H8" s="96">
        <v>1</v>
      </c>
      <c r="I8" s="130"/>
      <c r="J8" s="96"/>
      <c r="K8" s="96"/>
      <c r="L8" s="130" t="s">
        <v>68</v>
      </c>
    </row>
    <row r="9" spans="1:12" x14ac:dyDescent="0.25">
      <c r="A9" s="130" t="s">
        <v>79</v>
      </c>
      <c r="B9" s="130" t="s">
        <v>80</v>
      </c>
      <c r="C9" s="130" t="s">
        <v>81</v>
      </c>
      <c r="D9" s="130" t="s">
        <v>72</v>
      </c>
      <c r="E9" s="131">
        <v>0.04</v>
      </c>
      <c r="F9" s="132">
        <v>0.2</v>
      </c>
      <c r="G9" s="96">
        <v>3</v>
      </c>
      <c r="H9" s="96">
        <v>1</v>
      </c>
      <c r="I9" s="130"/>
      <c r="J9" s="96"/>
      <c r="K9" s="96"/>
      <c r="L9" s="130" t="s">
        <v>68</v>
      </c>
    </row>
    <row r="10" spans="1:12" x14ac:dyDescent="0.25">
      <c r="A10" s="130" t="s">
        <v>82</v>
      </c>
      <c r="B10" s="130" t="s">
        <v>83</v>
      </c>
      <c r="C10" s="130" t="s">
        <v>84</v>
      </c>
      <c r="D10" s="130" t="s">
        <v>67</v>
      </c>
      <c r="E10" s="131">
        <v>0.08</v>
      </c>
      <c r="F10" s="132">
        <v>0.3</v>
      </c>
      <c r="G10" s="96">
        <v>3</v>
      </c>
      <c r="H10" s="96">
        <v>1</v>
      </c>
      <c r="I10" s="130"/>
      <c r="J10" s="96"/>
      <c r="K10" s="96"/>
      <c r="L10" s="130" t="s">
        <v>68</v>
      </c>
    </row>
    <row r="11" spans="1:12" x14ac:dyDescent="0.25">
      <c r="A11" s="130" t="s">
        <v>85</v>
      </c>
      <c r="B11" s="130" t="s">
        <v>86</v>
      </c>
      <c r="C11" s="130" t="s">
        <v>87</v>
      </c>
      <c r="D11" s="130" t="s">
        <v>67</v>
      </c>
      <c r="E11" s="131">
        <v>0.08</v>
      </c>
      <c r="F11" s="132">
        <v>0.3</v>
      </c>
      <c r="G11" s="96">
        <v>2</v>
      </c>
      <c r="H11" s="96">
        <v>2</v>
      </c>
      <c r="I11" s="130"/>
      <c r="J11" s="96"/>
      <c r="K11" s="96"/>
      <c r="L11" s="130" t="s">
        <v>68</v>
      </c>
    </row>
    <row r="12" spans="1:12" x14ac:dyDescent="0.25">
      <c r="A12" s="130" t="s">
        <v>88</v>
      </c>
      <c r="B12" s="130" t="s">
        <v>89</v>
      </c>
      <c r="C12" s="130" t="s">
        <v>90</v>
      </c>
      <c r="D12" s="130" t="s">
        <v>67</v>
      </c>
      <c r="E12" s="131">
        <v>0.08</v>
      </c>
      <c r="F12" s="132">
        <v>0.3</v>
      </c>
      <c r="G12" s="96">
        <v>1</v>
      </c>
      <c r="H12" s="96">
        <v>1</v>
      </c>
      <c r="I12" s="130" t="s">
        <v>91</v>
      </c>
      <c r="J12" s="96" t="s">
        <v>91</v>
      </c>
      <c r="K12" s="96"/>
      <c r="L12" s="130" t="s">
        <v>68</v>
      </c>
    </row>
    <row r="13" spans="1:12" x14ac:dyDescent="0.25">
      <c r="A13" s="130" t="s">
        <v>92</v>
      </c>
      <c r="B13" s="130" t="s">
        <v>93</v>
      </c>
      <c r="C13" s="130" t="s">
        <v>94</v>
      </c>
      <c r="D13" s="130" t="s">
        <v>67</v>
      </c>
      <c r="E13" s="131">
        <v>0.08</v>
      </c>
      <c r="F13" s="132">
        <v>0.3</v>
      </c>
      <c r="G13" s="96">
        <v>1</v>
      </c>
      <c r="H13" s="96">
        <v>1</v>
      </c>
      <c r="I13" s="130"/>
      <c r="J13" s="96"/>
      <c r="K13" s="96"/>
      <c r="L13" s="130" t="s">
        <v>68</v>
      </c>
    </row>
    <row r="14" spans="1:12" x14ac:dyDescent="0.25">
      <c r="A14" s="130" t="s">
        <v>95</v>
      </c>
      <c r="B14" s="130" t="s">
        <v>96</v>
      </c>
      <c r="C14" s="130" t="s">
        <v>97</v>
      </c>
      <c r="D14" s="130" t="s">
        <v>67</v>
      </c>
      <c r="E14" s="131">
        <v>0.08</v>
      </c>
      <c r="F14" s="132">
        <v>0.3</v>
      </c>
      <c r="G14" s="96">
        <v>1</v>
      </c>
      <c r="H14" s="96">
        <v>2</v>
      </c>
      <c r="I14" s="130"/>
      <c r="J14" s="96"/>
      <c r="K14" s="96"/>
      <c r="L14" s="130" t="s">
        <v>68</v>
      </c>
    </row>
    <row r="15" spans="1:12" x14ac:dyDescent="0.25">
      <c r="A15" s="130" t="s">
        <v>98</v>
      </c>
      <c r="B15" s="130" t="s">
        <v>99</v>
      </c>
      <c r="C15" s="130" t="s">
        <v>100</v>
      </c>
      <c r="D15" s="130" t="s">
        <v>68</v>
      </c>
      <c r="E15" s="131">
        <v>0.04</v>
      </c>
      <c r="F15" s="132">
        <v>0.2</v>
      </c>
      <c r="G15" s="96" t="s">
        <v>101</v>
      </c>
      <c r="H15" s="96" t="s">
        <v>102</v>
      </c>
      <c r="I15" s="130"/>
      <c r="J15" s="96"/>
      <c r="K15" s="96"/>
      <c r="L15" s="130" t="s">
        <v>68</v>
      </c>
    </row>
    <row r="16" spans="1:12" x14ac:dyDescent="0.25">
      <c r="A16" s="130" t="s">
        <v>103</v>
      </c>
      <c r="B16" s="130" t="s">
        <v>104</v>
      </c>
      <c r="C16" s="130" t="s">
        <v>105</v>
      </c>
      <c r="D16" s="130" t="s">
        <v>72</v>
      </c>
      <c r="E16" s="131">
        <v>0.04</v>
      </c>
      <c r="F16" s="132">
        <v>0.2</v>
      </c>
      <c r="G16" s="96">
        <v>2</v>
      </c>
      <c r="H16" s="96">
        <v>2</v>
      </c>
      <c r="I16" s="130"/>
      <c r="J16" s="96"/>
      <c r="K16" s="96"/>
      <c r="L16" s="130" t="s">
        <v>68</v>
      </c>
    </row>
    <row r="17" spans="1:12" x14ac:dyDescent="0.25">
      <c r="A17" s="130" t="s">
        <v>106</v>
      </c>
      <c r="B17" s="130" t="s">
        <v>107</v>
      </c>
      <c r="C17" s="130" t="s">
        <v>108</v>
      </c>
      <c r="D17" s="130" t="s">
        <v>72</v>
      </c>
      <c r="E17" s="131">
        <v>0.04</v>
      </c>
      <c r="F17" s="132">
        <v>0.2</v>
      </c>
      <c r="G17" s="96">
        <v>2</v>
      </c>
      <c r="H17" s="96">
        <v>1</v>
      </c>
      <c r="I17" s="130"/>
      <c r="J17" s="96"/>
      <c r="K17" s="96"/>
      <c r="L17" s="130" t="s">
        <v>68</v>
      </c>
    </row>
    <row r="18" spans="1:12" x14ac:dyDescent="0.25">
      <c r="A18" s="130" t="s">
        <v>109</v>
      </c>
      <c r="B18" s="130" t="s">
        <v>110</v>
      </c>
      <c r="C18" s="130" t="s">
        <v>111</v>
      </c>
      <c r="D18" s="130" t="s">
        <v>67</v>
      </c>
      <c r="E18" s="131">
        <v>0.08</v>
      </c>
      <c r="F18" s="132">
        <v>0.3</v>
      </c>
      <c r="G18" s="96">
        <v>1</v>
      </c>
      <c r="H18" s="96">
        <v>1</v>
      </c>
      <c r="I18" s="130"/>
      <c r="J18" s="96"/>
      <c r="K18" s="96"/>
      <c r="L18" s="130" t="s">
        <v>68</v>
      </c>
    </row>
    <row r="19" spans="1:12" x14ac:dyDescent="0.25">
      <c r="A19" s="130" t="s">
        <v>112</v>
      </c>
      <c r="B19" s="130" t="s">
        <v>113</v>
      </c>
      <c r="C19" s="130" t="s">
        <v>114</v>
      </c>
      <c r="D19" s="130" t="s">
        <v>67</v>
      </c>
      <c r="E19" s="131">
        <v>0.08</v>
      </c>
      <c r="F19" s="132">
        <v>0.3</v>
      </c>
      <c r="G19" s="96">
        <v>2</v>
      </c>
      <c r="H19" s="96">
        <v>2</v>
      </c>
      <c r="I19" s="130" t="s">
        <v>91</v>
      </c>
      <c r="J19" s="96" t="s">
        <v>91</v>
      </c>
      <c r="K19" s="96"/>
      <c r="L19" s="130" t="s">
        <v>68</v>
      </c>
    </row>
    <row r="20" spans="1:12" x14ac:dyDescent="0.25">
      <c r="A20" s="130" t="s">
        <v>115</v>
      </c>
      <c r="B20" s="130" t="s">
        <v>116</v>
      </c>
      <c r="C20" s="130" t="s">
        <v>117</v>
      </c>
      <c r="D20" s="130" t="s">
        <v>72</v>
      </c>
      <c r="E20" s="131">
        <v>0.04</v>
      </c>
      <c r="F20" s="132">
        <v>0.2</v>
      </c>
      <c r="G20" s="96">
        <v>1</v>
      </c>
      <c r="H20" s="96">
        <v>1</v>
      </c>
      <c r="I20" s="130"/>
      <c r="J20" s="96"/>
      <c r="K20" s="96"/>
      <c r="L20" s="130" t="s">
        <v>68</v>
      </c>
    </row>
    <row r="21" spans="1:12" x14ac:dyDescent="0.25">
      <c r="A21" s="130" t="s">
        <v>118</v>
      </c>
      <c r="B21" s="130" t="s">
        <v>119</v>
      </c>
      <c r="C21" s="130" t="s">
        <v>120</v>
      </c>
      <c r="D21" s="130" t="s">
        <v>72</v>
      </c>
      <c r="E21" s="131">
        <v>0.04</v>
      </c>
      <c r="F21" s="132">
        <v>0.2</v>
      </c>
      <c r="G21" s="96">
        <v>1</v>
      </c>
      <c r="H21" s="96">
        <v>1</v>
      </c>
      <c r="I21" s="130"/>
      <c r="J21" s="96"/>
      <c r="K21" s="96"/>
      <c r="L21" s="130" t="s">
        <v>68</v>
      </c>
    </row>
    <row r="22" spans="1:12" x14ac:dyDescent="0.25">
      <c r="A22" s="130" t="s">
        <v>121</v>
      </c>
      <c r="B22" s="130" t="s">
        <v>122</v>
      </c>
      <c r="C22" s="130" t="s">
        <v>123</v>
      </c>
      <c r="D22" s="130" t="s">
        <v>72</v>
      </c>
      <c r="E22" s="131">
        <v>0.04</v>
      </c>
      <c r="F22" s="132">
        <v>0.2</v>
      </c>
      <c r="G22" s="96">
        <v>3</v>
      </c>
      <c r="H22" s="96">
        <v>2</v>
      </c>
      <c r="I22" s="130"/>
      <c r="J22" s="96"/>
      <c r="K22" s="96"/>
      <c r="L22" s="130" t="s">
        <v>68</v>
      </c>
    </row>
    <row r="23" spans="1:12" x14ac:dyDescent="0.25">
      <c r="A23" s="130" t="s">
        <v>124</v>
      </c>
      <c r="B23" s="130" t="s">
        <v>125</v>
      </c>
      <c r="C23" s="130" t="s">
        <v>126</v>
      </c>
      <c r="D23" s="130" t="s">
        <v>67</v>
      </c>
      <c r="E23" s="131">
        <v>0.08</v>
      </c>
      <c r="F23" s="132">
        <v>0.3</v>
      </c>
      <c r="G23" s="96">
        <v>1</v>
      </c>
      <c r="H23" s="96">
        <v>2</v>
      </c>
      <c r="I23" s="130"/>
      <c r="J23" s="96"/>
      <c r="K23" s="96"/>
      <c r="L23" s="130" t="s">
        <v>68</v>
      </c>
    </row>
    <row r="24" spans="1:12" x14ac:dyDescent="0.25">
      <c r="A24" s="130" t="s">
        <v>127</v>
      </c>
      <c r="B24" s="130" t="s">
        <v>128</v>
      </c>
      <c r="C24" s="130" t="s">
        <v>129</v>
      </c>
      <c r="D24" s="130" t="s">
        <v>67</v>
      </c>
      <c r="E24" s="131">
        <v>0.08</v>
      </c>
      <c r="F24" s="132">
        <v>0.3</v>
      </c>
      <c r="G24" s="96">
        <v>1</v>
      </c>
      <c r="H24" s="96">
        <v>1</v>
      </c>
      <c r="I24" s="130"/>
      <c r="J24" s="96"/>
      <c r="K24" s="96"/>
      <c r="L24" s="130" t="s">
        <v>68</v>
      </c>
    </row>
    <row r="25" spans="1:12" x14ac:dyDescent="0.25">
      <c r="A25" s="130" t="s">
        <v>130</v>
      </c>
      <c r="B25" s="130" t="s">
        <v>131</v>
      </c>
      <c r="C25" s="130" t="s">
        <v>132</v>
      </c>
      <c r="D25" s="130" t="s">
        <v>72</v>
      </c>
      <c r="E25" s="131">
        <v>0.04</v>
      </c>
      <c r="F25" s="132">
        <v>0.2</v>
      </c>
      <c r="G25" s="96">
        <v>1</v>
      </c>
      <c r="H25" s="96">
        <v>1</v>
      </c>
      <c r="I25" s="130"/>
      <c r="J25" s="96"/>
      <c r="K25" s="96"/>
      <c r="L25" s="130" t="s">
        <v>68</v>
      </c>
    </row>
    <row r="26" spans="1:12" x14ac:dyDescent="0.25">
      <c r="A26" s="130" t="s">
        <v>133</v>
      </c>
      <c r="B26" s="130" t="s">
        <v>134</v>
      </c>
      <c r="C26" s="130" t="s">
        <v>135</v>
      </c>
      <c r="D26" s="130" t="s">
        <v>72</v>
      </c>
      <c r="E26" s="131">
        <v>0.04</v>
      </c>
      <c r="F26" s="132">
        <v>0.2</v>
      </c>
      <c r="G26" s="96">
        <v>1</v>
      </c>
      <c r="H26" s="96">
        <v>1</v>
      </c>
      <c r="I26" s="130"/>
      <c r="J26" s="96"/>
      <c r="K26" s="96"/>
      <c r="L26" s="130" t="s">
        <v>68</v>
      </c>
    </row>
    <row r="27" spans="1:12" x14ac:dyDescent="0.25">
      <c r="A27" s="130" t="s">
        <v>136</v>
      </c>
      <c r="B27" s="130" t="s">
        <v>137</v>
      </c>
      <c r="C27" s="130" t="s">
        <v>138</v>
      </c>
      <c r="D27" s="130" t="s">
        <v>67</v>
      </c>
      <c r="E27" s="131">
        <v>0.08</v>
      </c>
      <c r="F27" s="132">
        <v>0.3</v>
      </c>
      <c r="G27" s="96">
        <v>2</v>
      </c>
      <c r="H27" s="96">
        <v>2</v>
      </c>
      <c r="I27" s="130" t="s">
        <v>91</v>
      </c>
      <c r="J27" s="96" t="s">
        <v>91</v>
      </c>
      <c r="K27" s="96"/>
      <c r="L27" s="130" t="s">
        <v>68</v>
      </c>
    </row>
    <row r="28" spans="1:12" x14ac:dyDescent="0.25">
      <c r="A28" s="130" t="s">
        <v>139</v>
      </c>
      <c r="B28" s="130" t="s">
        <v>140</v>
      </c>
      <c r="C28" s="130" t="s">
        <v>141</v>
      </c>
      <c r="D28" s="130" t="s">
        <v>67</v>
      </c>
      <c r="E28" s="131">
        <v>0.08</v>
      </c>
      <c r="F28" s="132">
        <v>0.3</v>
      </c>
      <c r="G28" s="96">
        <v>2</v>
      </c>
      <c r="H28" s="96">
        <v>1</v>
      </c>
      <c r="I28" s="130"/>
      <c r="J28" s="96"/>
      <c r="K28" s="96"/>
      <c r="L28" s="130" t="s">
        <v>68</v>
      </c>
    </row>
    <row r="29" spans="1:12" x14ac:dyDescent="0.25">
      <c r="A29" s="130" t="s">
        <v>142</v>
      </c>
      <c r="B29" s="130" t="s">
        <v>143</v>
      </c>
      <c r="C29" s="130" t="s">
        <v>144</v>
      </c>
      <c r="D29" s="130" t="s">
        <v>67</v>
      </c>
      <c r="E29" s="131">
        <v>0.08</v>
      </c>
      <c r="F29" s="132">
        <v>0.3</v>
      </c>
      <c r="G29" s="96">
        <v>2</v>
      </c>
      <c r="H29" s="96">
        <v>2</v>
      </c>
      <c r="I29" s="130"/>
      <c r="J29" s="96"/>
      <c r="K29" s="96"/>
      <c r="L29" s="130" t="s">
        <v>68</v>
      </c>
    </row>
    <row r="30" spans="1:12" x14ac:dyDescent="0.25">
      <c r="A30" s="130" t="s">
        <v>145</v>
      </c>
      <c r="B30" s="130" t="s">
        <v>146</v>
      </c>
      <c r="C30" s="130" t="s">
        <v>147</v>
      </c>
      <c r="D30" s="130" t="s">
        <v>67</v>
      </c>
      <c r="E30" s="131">
        <v>0.08</v>
      </c>
      <c r="F30" s="132">
        <v>0.3</v>
      </c>
      <c r="G30" s="96">
        <v>3</v>
      </c>
      <c r="H30" s="96">
        <v>1</v>
      </c>
      <c r="I30" s="130"/>
      <c r="J30" s="96"/>
      <c r="K30" s="96"/>
      <c r="L30" s="130" t="s">
        <v>68</v>
      </c>
    </row>
    <row r="31" spans="1:12" x14ac:dyDescent="0.25">
      <c r="A31" s="130" t="s">
        <v>148</v>
      </c>
      <c r="B31" s="130" t="s">
        <v>149</v>
      </c>
      <c r="C31" s="130" t="s">
        <v>150</v>
      </c>
      <c r="D31" s="130" t="s">
        <v>72</v>
      </c>
      <c r="E31" s="131">
        <v>0.04</v>
      </c>
      <c r="F31" s="132">
        <v>0.2</v>
      </c>
      <c r="G31" s="96">
        <v>1</v>
      </c>
      <c r="H31" s="96">
        <v>1</v>
      </c>
      <c r="I31" s="130"/>
      <c r="J31" s="96"/>
      <c r="K31" s="96"/>
      <c r="L31" s="130" t="s">
        <v>68</v>
      </c>
    </row>
    <row r="32" spans="1:12" x14ac:dyDescent="0.25">
      <c r="A32" s="130" t="s">
        <v>151</v>
      </c>
      <c r="B32" s="130" t="s">
        <v>152</v>
      </c>
      <c r="C32" s="130" t="s">
        <v>153</v>
      </c>
      <c r="D32" s="130" t="s">
        <v>67</v>
      </c>
      <c r="E32" s="131">
        <v>0.08</v>
      </c>
      <c r="F32" s="132">
        <v>0.3</v>
      </c>
      <c r="G32" s="96">
        <v>2</v>
      </c>
      <c r="H32" s="96">
        <v>2</v>
      </c>
      <c r="I32" s="130"/>
      <c r="J32" s="96"/>
      <c r="K32" s="96"/>
      <c r="L32" s="130" t="s">
        <v>68</v>
      </c>
    </row>
    <row r="33" spans="1:12" x14ac:dyDescent="0.25">
      <c r="A33" s="130" t="s">
        <v>154</v>
      </c>
      <c r="B33" s="130" t="s">
        <v>155</v>
      </c>
      <c r="C33" s="130" t="s">
        <v>156</v>
      </c>
      <c r="D33" s="130" t="s">
        <v>67</v>
      </c>
      <c r="E33" s="131">
        <v>0.08</v>
      </c>
      <c r="F33" s="132">
        <v>0.3</v>
      </c>
      <c r="G33" s="96">
        <v>1</v>
      </c>
      <c r="H33" s="96">
        <v>1</v>
      </c>
      <c r="I33" s="130" t="s">
        <v>91</v>
      </c>
      <c r="J33" s="96" t="s">
        <v>91</v>
      </c>
      <c r="K33" s="96"/>
      <c r="L33" s="130" t="s">
        <v>68</v>
      </c>
    </row>
    <row r="34" spans="1:12" x14ac:dyDescent="0.25">
      <c r="A34" s="130" t="s">
        <v>157</v>
      </c>
      <c r="B34" s="130" t="s">
        <v>158</v>
      </c>
      <c r="C34" s="130" t="s">
        <v>159</v>
      </c>
      <c r="D34" s="130" t="s">
        <v>67</v>
      </c>
      <c r="E34" s="131">
        <v>0.08</v>
      </c>
      <c r="F34" s="132">
        <v>0.3</v>
      </c>
      <c r="G34" s="96">
        <v>2</v>
      </c>
      <c r="H34" s="96">
        <v>1</v>
      </c>
      <c r="I34" s="130" t="s">
        <v>91</v>
      </c>
      <c r="J34" s="96" t="s">
        <v>91</v>
      </c>
      <c r="K34" s="96"/>
      <c r="L34" s="130" t="s">
        <v>68</v>
      </c>
    </row>
    <row r="35" spans="1:12" x14ac:dyDescent="0.25">
      <c r="A35" s="130" t="s">
        <v>160</v>
      </c>
      <c r="B35" s="130" t="s">
        <v>161</v>
      </c>
      <c r="C35" s="130" t="s">
        <v>162</v>
      </c>
      <c r="D35" s="130" t="s">
        <v>67</v>
      </c>
      <c r="E35" s="131">
        <v>0.08</v>
      </c>
      <c r="F35" s="132">
        <v>0.3</v>
      </c>
      <c r="G35" s="96">
        <v>3</v>
      </c>
      <c r="H35" s="96">
        <v>2</v>
      </c>
      <c r="I35" s="130"/>
      <c r="J35" s="96"/>
      <c r="K35" s="96"/>
      <c r="L35" s="130" t="s">
        <v>68</v>
      </c>
    </row>
    <row r="36" spans="1:12" x14ac:dyDescent="0.25">
      <c r="A36" s="130" t="s">
        <v>163</v>
      </c>
      <c r="B36" s="130" t="s">
        <v>164</v>
      </c>
      <c r="C36" s="130" t="s">
        <v>165</v>
      </c>
      <c r="D36" s="130" t="s">
        <v>72</v>
      </c>
      <c r="E36" s="131">
        <v>0.04</v>
      </c>
      <c r="F36" s="132">
        <v>0.2</v>
      </c>
      <c r="G36" s="96">
        <v>1</v>
      </c>
      <c r="H36" s="96">
        <v>1</v>
      </c>
      <c r="I36" s="130"/>
      <c r="J36" s="96"/>
      <c r="K36" s="96"/>
      <c r="L36" s="130" t="s">
        <v>68</v>
      </c>
    </row>
    <row r="37" spans="1:12" x14ac:dyDescent="0.25">
      <c r="A37" s="130" t="s">
        <v>166</v>
      </c>
      <c r="B37" s="130" t="s">
        <v>167</v>
      </c>
      <c r="C37" s="130" t="s">
        <v>168</v>
      </c>
      <c r="D37" s="130" t="s">
        <v>67</v>
      </c>
      <c r="E37" s="131">
        <v>0.08</v>
      </c>
      <c r="F37" s="132">
        <v>0.3</v>
      </c>
      <c r="G37" s="96">
        <v>2</v>
      </c>
      <c r="H37" s="96">
        <v>2</v>
      </c>
      <c r="I37" s="130"/>
      <c r="J37" s="96"/>
      <c r="K37" s="96"/>
      <c r="L37" s="130" t="s">
        <v>68</v>
      </c>
    </row>
    <row r="38" spans="1:12" x14ac:dyDescent="0.25">
      <c r="A38" s="130" t="s">
        <v>169</v>
      </c>
      <c r="B38" s="130" t="s">
        <v>170</v>
      </c>
      <c r="C38" s="130" t="s">
        <v>171</v>
      </c>
      <c r="D38" s="130" t="s">
        <v>72</v>
      </c>
      <c r="E38" s="131">
        <v>0.04</v>
      </c>
      <c r="F38" s="132">
        <v>0.2</v>
      </c>
      <c r="G38" s="96">
        <v>3</v>
      </c>
      <c r="H38" s="96">
        <v>1</v>
      </c>
      <c r="I38" s="130"/>
      <c r="J38" s="96"/>
      <c r="K38" s="96"/>
      <c r="L38" s="130" t="s">
        <v>68</v>
      </c>
    </row>
    <row r="39" spans="1:12" x14ac:dyDescent="0.25">
      <c r="A39" s="130" t="s">
        <v>172</v>
      </c>
      <c r="B39" s="130" t="s">
        <v>173</v>
      </c>
      <c r="C39" s="130" t="s">
        <v>174</v>
      </c>
      <c r="D39" s="130" t="s">
        <v>67</v>
      </c>
      <c r="E39" s="131">
        <v>0.08</v>
      </c>
      <c r="F39" s="132">
        <v>0.3</v>
      </c>
      <c r="G39" s="96">
        <v>2</v>
      </c>
      <c r="H39" s="96">
        <v>1</v>
      </c>
      <c r="I39" s="130" t="s">
        <v>91</v>
      </c>
      <c r="J39" s="96" t="s">
        <v>91</v>
      </c>
      <c r="K39" s="96"/>
      <c r="L39" s="130" t="s">
        <v>68</v>
      </c>
    </row>
    <row r="40" spans="1:12" x14ac:dyDescent="0.25">
      <c r="A40" s="130" t="s">
        <v>175</v>
      </c>
      <c r="B40" s="130" t="s">
        <v>176</v>
      </c>
      <c r="C40" s="130" t="s">
        <v>177</v>
      </c>
      <c r="D40" s="130" t="s">
        <v>67</v>
      </c>
      <c r="E40" s="131">
        <v>0.08</v>
      </c>
      <c r="F40" s="132">
        <v>0.3</v>
      </c>
      <c r="G40" s="96">
        <v>2</v>
      </c>
      <c r="H40" s="96">
        <v>1</v>
      </c>
      <c r="I40" s="130"/>
      <c r="J40" s="96"/>
      <c r="K40" s="96"/>
      <c r="L40" s="130" t="s">
        <v>68</v>
      </c>
    </row>
    <row r="41" spans="1:12" x14ac:dyDescent="0.25">
      <c r="A41" s="130" t="s">
        <v>178</v>
      </c>
      <c r="B41" s="130" t="s">
        <v>179</v>
      </c>
      <c r="C41" s="130" t="s">
        <v>180</v>
      </c>
      <c r="D41" s="130" t="s">
        <v>67</v>
      </c>
      <c r="E41" s="131">
        <v>0.08</v>
      </c>
      <c r="F41" s="132">
        <v>0.3</v>
      </c>
      <c r="G41" s="96">
        <v>2</v>
      </c>
      <c r="H41" s="96">
        <v>2</v>
      </c>
      <c r="I41" s="130"/>
      <c r="J41" s="96"/>
      <c r="K41" s="96"/>
      <c r="L41" s="130" t="s">
        <v>68</v>
      </c>
    </row>
    <row r="42" spans="1:12" x14ac:dyDescent="0.25">
      <c r="A42" s="130" t="s">
        <v>181</v>
      </c>
      <c r="B42" s="130" t="s">
        <v>182</v>
      </c>
      <c r="C42" s="130" t="s">
        <v>183</v>
      </c>
      <c r="D42" s="130" t="s">
        <v>67</v>
      </c>
      <c r="E42" s="131">
        <v>0.08</v>
      </c>
      <c r="F42" s="132">
        <v>0.3</v>
      </c>
      <c r="G42" s="96">
        <v>1</v>
      </c>
      <c r="H42" s="96">
        <v>1</v>
      </c>
      <c r="I42" s="130"/>
      <c r="J42" s="96"/>
      <c r="K42" s="96"/>
      <c r="L42" s="130" t="s">
        <v>68</v>
      </c>
    </row>
    <row r="43" spans="1:12" x14ac:dyDescent="0.25">
      <c r="A43" s="130" t="s">
        <v>184</v>
      </c>
      <c r="B43" s="130" t="s">
        <v>185</v>
      </c>
      <c r="C43" s="130" t="s">
        <v>186</v>
      </c>
      <c r="D43" s="130" t="s">
        <v>72</v>
      </c>
      <c r="E43" s="131">
        <v>0.04</v>
      </c>
      <c r="F43" s="132">
        <v>0.2</v>
      </c>
      <c r="G43" s="96">
        <v>2</v>
      </c>
      <c r="H43" s="96">
        <v>2</v>
      </c>
      <c r="I43" s="130"/>
      <c r="J43" s="96"/>
      <c r="K43" s="96"/>
      <c r="L43" s="130" t="s">
        <v>68</v>
      </c>
    </row>
    <row r="44" spans="1:12" x14ac:dyDescent="0.25">
      <c r="A44" s="130" t="s">
        <v>187</v>
      </c>
      <c r="B44" s="130" t="s">
        <v>188</v>
      </c>
      <c r="C44" s="130" t="s">
        <v>189</v>
      </c>
      <c r="D44" s="130" t="s">
        <v>67</v>
      </c>
      <c r="E44" s="131">
        <v>0.08</v>
      </c>
      <c r="F44" s="132">
        <v>0.3</v>
      </c>
      <c r="G44" s="96">
        <v>1</v>
      </c>
      <c r="H44" s="96">
        <v>1</v>
      </c>
      <c r="I44" s="130"/>
      <c r="J44" s="96"/>
      <c r="K44" s="96"/>
      <c r="L44" s="130" t="s">
        <v>68</v>
      </c>
    </row>
    <row r="45" spans="1:12" x14ac:dyDescent="0.25">
      <c r="A45" s="130" t="s">
        <v>190</v>
      </c>
      <c r="B45" s="130" t="s">
        <v>191</v>
      </c>
      <c r="C45" s="130" t="s">
        <v>192</v>
      </c>
      <c r="D45" s="130" t="s">
        <v>72</v>
      </c>
      <c r="E45" s="131">
        <v>0.04</v>
      </c>
      <c r="F45" s="132">
        <v>0.2</v>
      </c>
      <c r="G45" s="96">
        <v>2</v>
      </c>
      <c r="H45" s="96">
        <v>1</v>
      </c>
      <c r="I45" s="130"/>
      <c r="J45" s="96"/>
      <c r="K45" s="96"/>
      <c r="L45" s="130" t="s">
        <v>68</v>
      </c>
    </row>
    <row r="46" spans="1:12" x14ac:dyDescent="0.25">
      <c r="A46" s="130" t="s">
        <v>193</v>
      </c>
      <c r="B46" s="130" t="s">
        <v>194</v>
      </c>
      <c r="C46" s="130" t="s">
        <v>194</v>
      </c>
      <c r="D46" s="130" t="s">
        <v>67</v>
      </c>
      <c r="E46" s="131">
        <v>0.08</v>
      </c>
      <c r="F46" s="132">
        <v>0.3</v>
      </c>
      <c r="G46" s="96">
        <v>3</v>
      </c>
      <c r="H46" s="96">
        <v>1</v>
      </c>
      <c r="I46" s="130"/>
      <c r="J46" s="96"/>
      <c r="K46" s="96"/>
      <c r="L46" s="130" t="s">
        <v>68</v>
      </c>
    </row>
    <row r="47" spans="1:12" x14ac:dyDescent="0.25">
      <c r="A47" s="130" t="s">
        <v>195</v>
      </c>
      <c r="B47" s="130" t="s">
        <v>196</v>
      </c>
      <c r="C47" s="130" t="s">
        <v>197</v>
      </c>
      <c r="D47" s="130" t="s">
        <v>72</v>
      </c>
      <c r="E47" s="131">
        <v>0.04</v>
      </c>
      <c r="F47" s="132">
        <v>0.2</v>
      </c>
      <c r="G47" s="96">
        <v>2</v>
      </c>
      <c r="H47" s="96">
        <v>1</v>
      </c>
      <c r="I47" s="130"/>
      <c r="J47" s="96"/>
      <c r="K47" s="96"/>
      <c r="L47" s="130" t="s">
        <v>67</v>
      </c>
    </row>
    <row r="48" spans="1:12" x14ac:dyDescent="0.25">
      <c r="A48" s="130" t="s">
        <v>198</v>
      </c>
      <c r="B48" s="130" t="s">
        <v>199</v>
      </c>
      <c r="C48" s="130" t="s">
        <v>200</v>
      </c>
      <c r="D48" s="130" t="s">
        <v>67</v>
      </c>
      <c r="E48" s="131">
        <v>0.08</v>
      </c>
      <c r="F48" s="132">
        <v>0.3</v>
      </c>
      <c r="G48" s="96">
        <v>2</v>
      </c>
      <c r="H48" s="96">
        <v>2</v>
      </c>
      <c r="I48" s="130"/>
      <c r="J48" s="96"/>
      <c r="K48" s="96"/>
      <c r="L48" s="130" t="s">
        <v>68</v>
      </c>
    </row>
    <row r="49" spans="1:12" x14ac:dyDescent="0.25">
      <c r="A49" s="130" t="s">
        <v>201</v>
      </c>
      <c r="B49" s="130" t="s">
        <v>202</v>
      </c>
      <c r="C49" s="130" t="s">
        <v>203</v>
      </c>
      <c r="D49" s="130" t="s">
        <v>67</v>
      </c>
      <c r="E49" s="131">
        <v>0.08</v>
      </c>
      <c r="F49" s="132">
        <v>0.3</v>
      </c>
      <c r="G49" s="96">
        <v>1</v>
      </c>
      <c r="H49" s="96">
        <v>3</v>
      </c>
      <c r="I49" s="130" t="s">
        <v>91</v>
      </c>
      <c r="J49" s="96" t="s">
        <v>91</v>
      </c>
      <c r="K49" s="96"/>
      <c r="L49" s="130" t="s">
        <v>68</v>
      </c>
    </row>
    <row r="50" spans="1:12" x14ac:dyDescent="0.25">
      <c r="A50" s="130" t="s">
        <v>204</v>
      </c>
      <c r="B50" s="130" t="s">
        <v>205</v>
      </c>
      <c r="C50" s="130" t="s">
        <v>206</v>
      </c>
      <c r="D50" s="130" t="s">
        <v>67</v>
      </c>
      <c r="E50" s="131">
        <v>0.08</v>
      </c>
      <c r="F50" s="132">
        <v>0.3</v>
      </c>
      <c r="G50" s="96">
        <v>2</v>
      </c>
      <c r="H50" s="96">
        <v>2</v>
      </c>
      <c r="I50" s="130"/>
      <c r="J50" s="96"/>
      <c r="K50" s="96"/>
      <c r="L50" s="130" t="s">
        <v>68</v>
      </c>
    </row>
    <row r="51" spans="1:12" x14ac:dyDescent="0.25">
      <c r="A51" s="130" t="s">
        <v>207</v>
      </c>
      <c r="B51" s="130" t="s">
        <v>208</v>
      </c>
      <c r="C51" s="130" t="s">
        <v>209</v>
      </c>
      <c r="D51" s="130" t="s">
        <v>67</v>
      </c>
      <c r="E51" s="131">
        <v>0.08</v>
      </c>
      <c r="F51" s="132">
        <v>0.3</v>
      </c>
      <c r="G51" s="96">
        <v>1</v>
      </c>
      <c r="H51" s="96">
        <v>3</v>
      </c>
      <c r="I51" s="130"/>
      <c r="J51" s="96"/>
      <c r="K51" s="96"/>
      <c r="L51" s="130" t="s">
        <v>68</v>
      </c>
    </row>
    <row r="52" spans="1:12" x14ac:dyDescent="0.25">
      <c r="A52" s="130" t="s">
        <v>210</v>
      </c>
      <c r="B52" s="130" t="s">
        <v>211</v>
      </c>
      <c r="C52" s="130" t="s">
        <v>212</v>
      </c>
      <c r="D52" s="130" t="s">
        <v>72</v>
      </c>
      <c r="E52" s="131">
        <v>0.04</v>
      </c>
      <c r="F52" s="132">
        <v>0.2</v>
      </c>
      <c r="G52" s="96">
        <v>1</v>
      </c>
      <c r="H52" s="96">
        <v>3</v>
      </c>
      <c r="I52" s="130"/>
      <c r="J52" s="96"/>
      <c r="K52" s="96"/>
      <c r="L52" s="130" t="s">
        <v>68</v>
      </c>
    </row>
    <row r="53" spans="1:12" x14ac:dyDescent="0.25">
      <c r="A53" s="130" t="s">
        <v>213</v>
      </c>
      <c r="B53" s="130" t="s">
        <v>214</v>
      </c>
      <c r="C53" s="130" t="s">
        <v>215</v>
      </c>
      <c r="D53" s="130" t="s">
        <v>72</v>
      </c>
      <c r="E53" s="131">
        <v>0.04</v>
      </c>
      <c r="F53" s="132">
        <v>0.2</v>
      </c>
      <c r="G53" s="96">
        <v>1</v>
      </c>
      <c r="H53" s="96">
        <v>1</v>
      </c>
      <c r="I53" s="130"/>
      <c r="J53" s="96"/>
      <c r="K53" s="96"/>
      <c r="L53" s="130" t="s">
        <v>68</v>
      </c>
    </row>
    <row r="54" spans="1:12" x14ac:dyDescent="0.25">
      <c r="A54" s="130" t="s">
        <v>216</v>
      </c>
      <c r="B54" s="130" t="s">
        <v>217</v>
      </c>
      <c r="C54" s="130" t="s">
        <v>218</v>
      </c>
      <c r="D54" s="130" t="s">
        <v>72</v>
      </c>
      <c r="E54" s="131">
        <v>0.04</v>
      </c>
      <c r="F54" s="132">
        <v>0.2</v>
      </c>
      <c r="G54" s="96">
        <v>3</v>
      </c>
      <c r="H54" s="96">
        <v>1</v>
      </c>
      <c r="I54" s="130"/>
      <c r="J54" s="96"/>
      <c r="K54" s="96"/>
      <c r="L54" s="130" t="s">
        <v>68</v>
      </c>
    </row>
    <row r="55" spans="1:12" x14ac:dyDescent="0.25">
      <c r="A55" s="130" t="s">
        <v>219</v>
      </c>
      <c r="B55" s="130" t="s">
        <v>220</v>
      </c>
      <c r="C55" s="130" t="s">
        <v>221</v>
      </c>
      <c r="D55" s="130" t="s">
        <v>67</v>
      </c>
      <c r="E55" s="131">
        <v>0.08</v>
      </c>
      <c r="F55" s="132">
        <v>0.3</v>
      </c>
      <c r="G55" s="96">
        <v>1</v>
      </c>
      <c r="H55" s="96">
        <v>3</v>
      </c>
      <c r="I55" s="130"/>
      <c r="J55" s="96"/>
      <c r="K55" s="96"/>
      <c r="L55" s="130" t="s">
        <v>68</v>
      </c>
    </row>
    <row r="56" spans="1:12" x14ac:dyDescent="0.25">
      <c r="A56" s="130" t="s">
        <v>222</v>
      </c>
      <c r="B56" s="130" t="s">
        <v>223</v>
      </c>
      <c r="C56" s="130" t="s">
        <v>224</v>
      </c>
      <c r="D56" s="130" t="s">
        <v>67</v>
      </c>
      <c r="E56" s="131">
        <v>0.08</v>
      </c>
      <c r="F56" s="132">
        <v>0.3</v>
      </c>
      <c r="G56" s="96">
        <v>3</v>
      </c>
      <c r="H56" s="96">
        <v>2</v>
      </c>
      <c r="I56" s="130"/>
      <c r="J56" s="96"/>
      <c r="K56" s="96"/>
      <c r="L56" s="130" t="s">
        <v>68</v>
      </c>
    </row>
    <row r="57" spans="1:12" x14ac:dyDescent="0.25">
      <c r="A57" s="130" t="s">
        <v>225</v>
      </c>
      <c r="B57" s="130" t="s">
        <v>226</v>
      </c>
      <c r="C57" s="130" t="s">
        <v>227</v>
      </c>
      <c r="D57" s="130" t="s">
        <v>72</v>
      </c>
      <c r="E57" s="131">
        <v>0.04</v>
      </c>
      <c r="F57" s="132">
        <v>0.2</v>
      </c>
      <c r="G57" s="96">
        <v>1</v>
      </c>
      <c r="H57" s="96">
        <v>1</v>
      </c>
      <c r="I57" s="130"/>
      <c r="J57" s="96"/>
      <c r="K57" s="96"/>
      <c r="L57" s="130" t="s">
        <v>68</v>
      </c>
    </row>
    <row r="58" spans="1:12" x14ac:dyDescent="0.25">
      <c r="A58" s="130" t="s">
        <v>228</v>
      </c>
      <c r="B58" s="130" t="s">
        <v>229</v>
      </c>
      <c r="C58" s="130" t="s">
        <v>230</v>
      </c>
      <c r="D58" s="130" t="s">
        <v>67</v>
      </c>
      <c r="E58" s="131">
        <v>0.08</v>
      </c>
      <c r="F58" s="132">
        <v>0.3</v>
      </c>
      <c r="G58" s="96">
        <v>3</v>
      </c>
      <c r="H58" s="96">
        <v>3</v>
      </c>
      <c r="I58" s="130"/>
      <c r="J58" s="96"/>
      <c r="K58" s="96"/>
      <c r="L58" s="130" t="s">
        <v>68</v>
      </c>
    </row>
    <row r="59" spans="1:12" x14ac:dyDescent="0.25">
      <c r="A59" s="130" t="s">
        <v>231</v>
      </c>
      <c r="B59" s="130" t="s">
        <v>232</v>
      </c>
      <c r="C59" s="130" t="s">
        <v>233</v>
      </c>
      <c r="D59" s="130" t="s">
        <v>72</v>
      </c>
      <c r="E59" s="131">
        <v>0.04</v>
      </c>
      <c r="F59" s="132">
        <v>0.2</v>
      </c>
      <c r="G59" s="96">
        <v>3</v>
      </c>
      <c r="H59" s="96">
        <v>1</v>
      </c>
      <c r="I59" s="130"/>
      <c r="J59" s="96"/>
      <c r="K59" s="96"/>
      <c r="L59" s="130" t="s">
        <v>68</v>
      </c>
    </row>
    <row r="60" spans="1:12" x14ac:dyDescent="0.25">
      <c r="A60" s="130" t="s">
        <v>234</v>
      </c>
      <c r="B60" s="130" t="s">
        <v>235</v>
      </c>
      <c r="C60" s="130" t="s">
        <v>236</v>
      </c>
      <c r="D60" s="130" t="s">
        <v>67</v>
      </c>
      <c r="E60" s="131">
        <v>0.08</v>
      </c>
      <c r="F60" s="132">
        <v>0.3</v>
      </c>
      <c r="G60" s="96">
        <v>2</v>
      </c>
      <c r="H60" s="96">
        <v>2</v>
      </c>
      <c r="I60" s="130"/>
      <c r="J60" s="96"/>
      <c r="K60" s="96"/>
      <c r="L60" s="130" t="s">
        <v>68</v>
      </c>
    </row>
    <row r="61" spans="1:12" x14ac:dyDescent="0.25">
      <c r="A61" s="130" t="s">
        <v>237</v>
      </c>
      <c r="B61" s="130" t="s">
        <v>238</v>
      </c>
      <c r="C61" s="130" t="s">
        <v>239</v>
      </c>
      <c r="D61" s="130" t="s">
        <v>72</v>
      </c>
      <c r="E61" s="131">
        <v>0.04</v>
      </c>
      <c r="F61" s="132">
        <v>0.2</v>
      </c>
      <c r="G61" s="96">
        <v>1</v>
      </c>
      <c r="H61" s="96">
        <v>1</v>
      </c>
      <c r="I61" s="130"/>
      <c r="J61" s="96"/>
      <c r="K61" s="96"/>
      <c r="L61" s="130" t="s">
        <v>68</v>
      </c>
    </row>
    <row r="62" spans="1:12" x14ac:dyDescent="0.25">
      <c r="A62" s="130" t="s">
        <v>240</v>
      </c>
      <c r="B62" s="130" t="s">
        <v>241</v>
      </c>
      <c r="C62" s="130" t="s">
        <v>242</v>
      </c>
      <c r="D62" s="130" t="s">
        <v>67</v>
      </c>
      <c r="E62" s="131">
        <v>0.08</v>
      </c>
      <c r="F62" s="132">
        <v>0.3</v>
      </c>
      <c r="G62" s="96">
        <v>1</v>
      </c>
      <c r="H62" s="96">
        <v>2</v>
      </c>
      <c r="I62" s="130"/>
      <c r="J62" s="96"/>
      <c r="K62" s="96"/>
      <c r="L62" s="130" t="s">
        <v>68</v>
      </c>
    </row>
    <row r="63" spans="1:12" x14ac:dyDescent="0.25">
      <c r="A63" s="130" t="s">
        <v>243</v>
      </c>
      <c r="B63" s="130" t="s">
        <v>244</v>
      </c>
      <c r="C63" s="130" t="s">
        <v>245</v>
      </c>
      <c r="D63" s="130" t="s">
        <v>72</v>
      </c>
      <c r="E63" s="131">
        <v>0.04</v>
      </c>
      <c r="F63" s="132">
        <v>0.2</v>
      </c>
      <c r="G63" s="96">
        <v>2</v>
      </c>
      <c r="H63" s="96">
        <v>3</v>
      </c>
      <c r="I63" s="130"/>
      <c r="J63" s="96"/>
      <c r="K63" s="96"/>
      <c r="L63" s="130" t="s">
        <v>68</v>
      </c>
    </row>
    <row r="64" spans="1:12" x14ac:dyDescent="0.25">
      <c r="A64" s="130" t="s">
        <v>246</v>
      </c>
      <c r="B64" s="130" t="s">
        <v>247</v>
      </c>
      <c r="C64" s="130" t="s">
        <v>248</v>
      </c>
      <c r="D64" s="130" t="s">
        <v>67</v>
      </c>
      <c r="E64" s="131">
        <v>0.08</v>
      </c>
      <c r="F64" s="132">
        <v>0.3</v>
      </c>
      <c r="G64" s="96">
        <v>2</v>
      </c>
      <c r="H64" s="96">
        <v>2</v>
      </c>
      <c r="I64" s="130"/>
      <c r="J64" s="96"/>
      <c r="K64" s="96"/>
      <c r="L64" s="130" t="s">
        <v>68</v>
      </c>
    </row>
    <row r="65" spans="1:12" x14ac:dyDescent="0.25">
      <c r="A65" s="130" t="s">
        <v>249</v>
      </c>
      <c r="B65" s="130" t="s">
        <v>250</v>
      </c>
      <c r="C65" s="130" t="s">
        <v>251</v>
      </c>
      <c r="D65" s="130" t="s">
        <v>72</v>
      </c>
      <c r="E65" s="131">
        <v>0.04</v>
      </c>
      <c r="F65" s="132">
        <v>0.2</v>
      </c>
      <c r="G65" s="96">
        <v>1</v>
      </c>
      <c r="H65" s="96">
        <v>1</v>
      </c>
      <c r="I65" s="130"/>
      <c r="J65" s="96"/>
      <c r="K65" s="96"/>
      <c r="L65" s="130" t="s">
        <v>68</v>
      </c>
    </row>
    <row r="66" spans="1:12" x14ac:dyDescent="0.25">
      <c r="A66" s="130" t="s">
        <v>252</v>
      </c>
      <c r="B66" s="130" t="s">
        <v>253</v>
      </c>
      <c r="C66" s="130" t="s">
        <v>254</v>
      </c>
      <c r="D66" s="130" t="s">
        <v>67</v>
      </c>
      <c r="E66" s="131">
        <v>0.08</v>
      </c>
      <c r="F66" s="132">
        <v>0.3</v>
      </c>
      <c r="G66" s="96">
        <v>3</v>
      </c>
      <c r="H66" s="96">
        <v>2</v>
      </c>
      <c r="I66" s="130"/>
      <c r="J66" s="96"/>
      <c r="K66" s="96"/>
      <c r="L66" s="130" t="s">
        <v>68</v>
      </c>
    </row>
    <row r="67" spans="1:12" x14ac:dyDescent="0.25">
      <c r="A67" s="130" t="s">
        <v>255</v>
      </c>
      <c r="B67" s="130" t="s">
        <v>256</v>
      </c>
      <c r="C67" s="130" t="s">
        <v>257</v>
      </c>
      <c r="D67" s="130" t="s">
        <v>67</v>
      </c>
      <c r="E67" s="131">
        <v>0.08</v>
      </c>
      <c r="F67" s="132">
        <v>0.3</v>
      </c>
      <c r="G67" s="96">
        <v>2</v>
      </c>
      <c r="H67" s="96">
        <v>2</v>
      </c>
      <c r="I67" s="130"/>
      <c r="J67" s="96"/>
      <c r="K67" s="96"/>
      <c r="L67" s="130" t="s">
        <v>68</v>
      </c>
    </row>
    <row r="68" spans="1:12" x14ac:dyDescent="0.25">
      <c r="A68" s="130" t="s">
        <v>258</v>
      </c>
      <c r="B68" s="130" t="s">
        <v>259</v>
      </c>
      <c r="C68" s="130" t="s">
        <v>260</v>
      </c>
      <c r="D68" s="130" t="s">
        <v>67</v>
      </c>
      <c r="E68" s="131">
        <v>0.08</v>
      </c>
      <c r="F68" s="132">
        <v>0.3</v>
      </c>
      <c r="G68" s="96">
        <v>2</v>
      </c>
      <c r="H68" s="96">
        <v>2</v>
      </c>
      <c r="I68" s="130"/>
      <c r="J68" s="96"/>
      <c r="K68" s="96"/>
      <c r="L68" s="130" t="s">
        <v>68</v>
      </c>
    </row>
    <row r="69" spans="1:12" x14ac:dyDescent="0.25">
      <c r="A69" s="130" t="s">
        <v>261</v>
      </c>
      <c r="B69" s="130" t="s">
        <v>262</v>
      </c>
      <c r="C69" s="130" t="s">
        <v>263</v>
      </c>
      <c r="D69" s="130" t="s">
        <v>72</v>
      </c>
      <c r="E69" s="131">
        <v>0.04</v>
      </c>
      <c r="F69" s="132">
        <v>0.2</v>
      </c>
      <c r="G69" s="96">
        <v>2</v>
      </c>
      <c r="H69" s="96">
        <v>2</v>
      </c>
      <c r="I69" s="130"/>
      <c r="J69" s="96"/>
      <c r="K69" s="96"/>
      <c r="L69" s="130" t="s">
        <v>68</v>
      </c>
    </row>
    <row r="70" spans="1:12" x14ac:dyDescent="0.25">
      <c r="A70" s="130" t="s">
        <v>264</v>
      </c>
      <c r="B70" s="130" t="s">
        <v>265</v>
      </c>
      <c r="C70" s="130" t="s">
        <v>266</v>
      </c>
      <c r="D70" s="130" t="s">
        <v>72</v>
      </c>
      <c r="E70" s="131">
        <v>0.04</v>
      </c>
      <c r="F70" s="132">
        <v>0.2</v>
      </c>
      <c r="G70" s="96">
        <v>1</v>
      </c>
      <c r="H70" s="96">
        <v>1</v>
      </c>
      <c r="I70" s="130"/>
      <c r="J70" s="96"/>
      <c r="K70" s="96"/>
      <c r="L70" s="130" t="s">
        <v>68</v>
      </c>
    </row>
    <row r="71" spans="1:12" x14ac:dyDescent="0.25">
      <c r="A71" s="130" t="s">
        <v>267</v>
      </c>
      <c r="B71" s="130" t="s">
        <v>268</v>
      </c>
      <c r="C71" s="130" t="s">
        <v>269</v>
      </c>
      <c r="D71" s="130" t="s">
        <v>67</v>
      </c>
      <c r="E71" s="131">
        <v>0.08</v>
      </c>
      <c r="F71" s="132">
        <v>0.3</v>
      </c>
      <c r="G71" s="96">
        <v>2</v>
      </c>
      <c r="H71" s="96">
        <v>1</v>
      </c>
      <c r="I71" s="130" t="s">
        <v>91</v>
      </c>
      <c r="J71" s="96" t="s">
        <v>91</v>
      </c>
      <c r="K71" s="96"/>
      <c r="L71" s="130" t="s">
        <v>68</v>
      </c>
    </row>
    <row r="72" spans="1:12" x14ac:dyDescent="0.25">
      <c r="A72" s="130" t="s">
        <v>270</v>
      </c>
      <c r="B72" s="130" t="s">
        <v>271</v>
      </c>
      <c r="C72" s="130" t="s">
        <v>272</v>
      </c>
      <c r="D72" s="130" t="s">
        <v>67</v>
      </c>
      <c r="E72" s="131">
        <v>0.08</v>
      </c>
      <c r="F72" s="132">
        <v>0.3</v>
      </c>
      <c r="G72" s="96">
        <v>1</v>
      </c>
      <c r="H72" s="96">
        <v>1</v>
      </c>
      <c r="I72" s="130"/>
      <c r="J72" s="96"/>
      <c r="K72" s="96"/>
      <c r="L72" s="130" t="s">
        <v>68</v>
      </c>
    </row>
    <row r="73" spans="1:12" x14ac:dyDescent="0.25">
      <c r="A73" s="130" t="s">
        <v>273</v>
      </c>
      <c r="B73" s="130" t="s">
        <v>274</v>
      </c>
      <c r="C73" s="130" t="s">
        <v>275</v>
      </c>
      <c r="D73" s="130" t="s">
        <v>67</v>
      </c>
      <c r="E73" s="131">
        <v>0.08</v>
      </c>
      <c r="F73" s="132">
        <v>0.3</v>
      </c>
      <c r="G73" s="96">
        <v>1</v>
      </c>
      <c r="H73" s="96">
        <v>3</v>
      </c>
      <c r="I73" s="130" t="s">
        <v>91</v>
      </c>
      <c r="J73" s="96" t="s">
        <v>91</v>
      </c>
      <c r="K73" s="96"/>
      <c r="L73" s="130" t="s">
        <v>68</v>
      </c>
    </row>
    <row r="74" spans="1:12" x14ac:dyDescent="0.25">
      <c r="A74" s="130" t="s">
        <v>276</v>
      </c>
      <c r="B74" s="130" t="s">
        <v>277</v>
      </c>
      <c r="C74" s="130" t="s">
        <v>278</v>
      </c>
      <c r="D74" s="130" t="s">
        <v>67</v>
      </c>
      <c r="E74" s="131">
        <v>0.08</v>
      </c>
      <c r="F74" s="132">
        <v>0.3</v>
      </c>
      <c r="G74" s="96">
        <v>2</v>
      </c>
      <c r="H74" s="96">
        <v>3</v>
      </c>
      <c r="I74" s="130"/>
      <c r="J74" s="96"/>
      <c r="K74" s="96"/>
      <c r="L74" s="130" t="s">
        <v>68</v>
      </c>
    </row>
    <row r="75" spans="1:12" x14ac:dyDescent="0.25">
      <c r="A75" s="130" t="s">
        <v>279</v>
      </c>
      <c r="B75" s="130" t="s">
        <v>280</v>
      </c>
      <c r="C75" s="130" t="s">
        <v>281</v>
      </c>
      <c r="D75" s="130" t="s">
        <v>67</v>
      </c>
      <c r="E75" s="131">
        <v>0.08</v>
      </c>
      <c r="F75" s="132">
        <v>0.3</v>
      </c>
      <c r="G75" s="96">
        <v>1</v>
      </c>
      <c r="H75" s="96">
        <v>3</v>
      </c>
      <c r="I75" s="130"/>
      <c r="J75" s="96"/>
      <c r="K75" s="96"/>
      <c r="L75" s="130" t="s">
        <v>68</v>
      </c>
    </row>
    <row r="76" spans="1:12" x14ac:dyDescent="0.25">
      <c r="A76" s="130" t="s">
        <v>282</v>
      </c>
      <c r="B76" s="130" t="s">
        <v>283</v>
      </c>
      <c r="C76" s="130" t="s">
        <v>284</v>
      </c>
      <c r="D76" s="130" t="s">
        <v>67</v>
      </c>
      <c r="E76" s="131">
        <v>0.08</v>
      </c>
      <c r="F76" s="132">
        <v>0.3</v>
      </c>
      <c r="G76" s="96">
        <v>1</v>
      </c>
      <c r="H76" s="96">
        <v>1</v>
      </c>
      <c r="I76" s="130"/>
      <c r="J76" s="96"/>
      <c r="K76" s="96"/>
      <c r="L76" s="130" t="s">
        <v>68</v>
      </c>
    </row>
    <row r="77" spans="1:12" x14ac:dyDescent="0.25">
      <c r="A77" s="130" t="s">
        <v>285</v>
      </c>
      <c r="B77" s="130" t="s">
        <v>286</v>
      </c>
      <c r="C77" s="130" t="s">
        <v>287</v>
      </c>
      <c r="D77" s="130" t="s">
        <v>72</v>
      </c>
      <c r="E77" s="131">
        <v>0.04</v>
      </c>
      <c r="F77" s="132">
        <v>0.2</v>
      </c>
      <c r="G77" s="96">
        <v>1</v>
      </c>
      <c r="H77" s="96">
        <v>1</v>
      </c>
      <c r="I77" s="130"/>
      <c r="J77" s="96"/>
      <c r="K77" s="96"/>
      <c r="L77" s="130" t="s">
        <v>68</v>
      </c>
    </row>
    <row r="78" spans="1:12" x14ac:dyDescent="0.25">
      <c r="A78" s="130" t="s">
        <v>288</v>
      </c>
      <c r="B78" s="130" t="s">
        <v>289</v>
      </c>
      <c r="C78" s="130" t="s">
        <v>290</v>
      </c>
      <c r="D78" s="130" t="s">
        <v>67</v>
      </c>
      <c r="E78" s="131">
        <v>0.08</v>
      </c>
      <c r="F78" s="132">
        <v>0.3</v>
      </c>
      <c r="G78" s="96">
        <v>1</v>
      </c>
      <c r="H78" s="96">
        <v>1</v>
      </c>
      <c r="I78" s="130"/>
      <c r="J78" s="96"/>
      <c r="K78" s="96"/>
      <c r="L78" s="130" t="s">
        <v>68</v>
      </c>
    </row>
    <row r="79" spans="1:12" x14ac:dyDescent="0.25">
      <c r="A79" s="130" t="s">
        <v>291</v>
      </c>
      <c r="B79" s="130" t="s">
        <v>292</v>
      </c>
      <c r="C79" s="130" t="s">
        <v>293</v>
      </c>
      <c r="D79" s="130" t="s">
        <v>72</v>
      </c>
      <c r="E79" s="131">
        <v>0.04</v>
      </c>
      <c r="F79" s="132">
        <v>0.2</v>
      </c>
      <c r="G79" s="96">
        <v>1</v>
      </c>
      <c r="H79" s="96">
        <v>1</v>
      </c>
      <c r="I79" s="130"/>
      <c r="J79" s="96"/>
      <c r="K79" s="96"/>
      <c r="L79" s="130" t="s">
        <v>68</v>
      </c>
    </row>
    <row r="80" spans="1:12" x14ac:dyDescent="0.25">
      <c r="A80" s="130" t="s">
        <v>294</v>
      </c>
      <c r="B80" s="130" t="s">
        <v>295</v>
      </c>
      <c r="C80" s="130" t="s">
        <v>296</v>
      </c>
      <c r="D80" s="130" t="s">
        <v>67</v>
      </c>
      <c r="E80" s="131">
        <v>0.08</v>
      </c>
      <c r="F80" s="132">
        <v>0.3</v>
      </c>
      <c r="G80" s="96">
        <v>2</v>
      </c>
      <c r="H80" s="96">
        <v>2</v>
      </c>
      <c r="I80" s="130"/>
      <c r="J80" s="96"/>
      <c r="K80" s="96"/>
      <c r="L80" s="130" t="s">
        <v>68</v>
      </c>
    </row>
    <row r="81" spans="1:12" x14ac:dyDescent="0.25">
      <c r="A81" s="130" t="s">
        <v>297</v>
      </c>
      <c r="B81" s="130" t="s">
        <v>298</v>
      </c>
      <c r="C81" s="130" t="s">
        <v>299</v>
      </c>
      <c r="D81" s="130" t="s">
        <v>67</v>
      </c>
      <c r="E81" s="131">
        <v>0.08</v>
      </c>
      <c r="F81" s="132">
        <v>0.3</v>
      </c>
      <c r="G81" s="96">
        <v>1</v>
      </c>
      <c r="H81" s="96">
        <v>1</v>
      </c>
      <c r="I81" s="130"/>
      <c r="J81" s="96"/>
      <c r="K81" s="96"/>
      <c r="L81" s="130" t="s">
        <v>68</v>
      </c>
    </row>
    <row r="82" spans="1:12" x14ac:dyDescent="0.25">
      <c r="A82" s="130" t="s">
        <v>300</v>
      </c>
      <c r="B82" s="130" t="s">
        <v>301</v>
      </c>
      <c r="C82" s="130" t="s">
        <v>302</v>
      </c>
      <c r="D82" s="130" t="s">
        <v>67</v>
      </c>
      <c r="E82" s="131">
        <v>0.08</v>
      </c>
      <c r="F82" s="132">
        <v>0.3</v>
      </c>
      <c r="G82" s="96">
        <v>3</v>
      </c>
      <c r="H82" s="96">
        <v>1</v>
      </c>
      <c r="I82" s="130"/>
      <c r="J82" s="96"/>
      <c r="K82" s="96"/>
      <c r="L82" s="130" t="s">
        <v>68</v>
      </c>
    </row>
    <row r="83" spans="1:12" x14ac:dyDescent="0.25">
      <c r="A83" s="130" t="s">
        <v>303</v>
      </c>
      <c r="B83" s="130" t="s">
        <v>304</v>
      </c>
      <c r="C83" s="130" t="s">
        <v>305</v>
      </c>
      <c r="D83" s="130" t="s">
        <v>67</v>
      </c>
      <c r="E83" s="131">
        <v>0.08</v>
      </c>
      <c r="F83" s="132">
        <v>0.3</v>
      </c>
      <c r="G83" s="96">
        <v>2</v>
      </c>
      <c r="H83" s="96">
        <v>2</v>
      </c>
      <c r="I83" s="130"/>
      <c r="J83" s="96"/>
      <c r="K83" s="96"/>
      <c r="L83" s="130" t="s">
        <v>68</v>
      </c>
    </row>
    <row r="84" spans="1:12" x14ac:dyDescent="0.25">
      <c r="A84" s="130" t="s">
        <v>306</v>
      </c>
      <c r="B84" s="130" t="s">
        <v>307</v>
      </c>
      <c r="C84" s="130" t="s">
        <v>308</v>
      </c>
      <c r="D84" s="130" t="s">
        <v>67</v>
      </c>
      <c r="E84" s="131">
        <v>0.08</v>
      </c>
      <c r="F84" s="132">
        <v>0.3</v>
      </c>
      <c r="G84" s="96">
        <v>1</v>
      </c>
      <c r="H84" s="96">
        <v>2</v>
      </c>
      <c r="I84" s="130"/>
      <c r="J84" s="96"/>
      <c r="K84" s="96"/>
      <c r="L84" s="130" t="s">
        <v>68</v>
      </c>
    </row>
    <row r="85" spans="1:12" x14ac:dyDescent="0.25">
      <c r="A85" s="130" t="s">
        <v>309</v>
      </c>
      <c r="B85" s="130" t="s">
        <v>310</v>
      </c>
      <c r="C85" s="130" t="s">
        <v>311</v>
      </c>
      <c r="D85" s="130" t="s">
        <v>67</v>
      </c>
      <c r="E85" s="131">
        <v>0.08</v>
      </c>
      <c r="F85" s="132">
        <v>0.3</v>
      </c>
      <c r="G85" s="96">
        <v>2</v>
      </c>
      <c r="H85" s="96">
        <v>3</v>
      </c>
      <c r="I85" s="130"/>
      <c r="J85" s="96"/>
      <c r="K85" s="96"/>
      <c r="L85" s="130" t="s">
        <v>68</v>
      </c>
    </row>
    <row r="86" spans="1:12" x14ac:dyDescent="0.25">
      <c r="A86" s="130" t="s">
        <v>312</v>
      </c>
      <c r="B86" s="130" t="s">
        <v>313</v>
      </c>
      <c r="C86" s="130" t="s">
        <v>314</v>
      </c>
      <c r="D86" s="130" t="s">
        <v>72</v>
      </c>
      <c r="E86" s="131">
        <v>0.04</v>
      </c>
      <c r="F86" s="132">
        <v>0.2</v>
      </c>
      <c r="G86" s="96">
        <v>3</v>
      </c>
      <c r="H86" s="96">
        <v>2</v>
      </c>
      <c r="I86" s="130"/>
      <c r="J86" s="96"/>
      <c r="K86" s="96"/>
      <c r="L86" s="130" t="s">
        <v>68</v>
      </c>
    </row>
    <row r="87" spans="1:12" x14ac:dyDescent="0.25">
      <c r="A87" s="130" t="s">
        <v>315</v>
      </c>
      <c r="B87" s="130" t="s">
        <v>316</v>
      </c>
      <c r="C87" s="130" t="s">
        <v>317</v>
      </c>
      <c r="D87" s="130" t="s">
        <v>67</v>
      </c>
      <c r="E87" s="131">
        <v>0.08</v>
      </c>
      <c r="F87" s="132">
        <v>0.3</v>
      </c>
      <c r="G87" s="96">
        <v>2</v>
      </c>
      <c r="H87" s="96">
        <v>1</v>
      </c>
      <c r="I87" s="130"/>
      <c r="J87" s="96"/>
      <c r="K87" s="96"/>
      <c r="L87" s="130" t="s">
        <v>68</v>
      </c>
    </row>
    <row r="88" spans="1:12" x14ac:dyDescent="0.25">
      <c r="A88" s="130" t="s">
        <v>318</v>
      </c>
      <c r="B88" s="130" t="s">
        <v>319</v>
      </c>
      <c r="C88" s="130" t="s">
        <v>320</v>
      </c>
      <c r="D88" s="130" t="s">
        <v>67</v>
      </c>
      <c r="E88" s="131">
        <v>0.08</v>
      </c>
      <c r="F88" s="132">
        <v>0.3</v>
      </c>
      <c r="G88" s="96">
        <v>2</v>
      </c>
      <c r="H88" s="96">
        <v>2</v>
      </c>
      <c r="I88" s="130"/>
      <c r="J88" s="96"/>
      <c r="K88" s="96"/>
      <c r="L88" s="130" t="s">
        <v>68</v>
      </c>
    </row>
    <row r="89" spans="1:12" x14ac:dyDescent="0.25">
      <c r="A89" s="130" t="s">
        <v>321</v>
      </c>
      <c r="B89" s="130" t="s">
        <v>322</v>
      </c>
      <c r="C89" s="130" t="s">
        <v>323</v>
      </c>
      <c r="D89" s="130" t="s">
        <v>67</v>
      </c>
      <c r="E89" s="131">
        <v>0.08</v>
      </c>
      <c r="F89" s="132">
        <v>0.3</v>
      </c>
      <c r="G89" s="96">
        <v>2</v>
      </c>
      <c r="H89" s="96">
        <v>1</v>
      </c>
      <c r="I89" s="130"/>
      <c r="J89" s="96"/>
      <c r="K89" s="96"/>
      <c r="L89" s="130" t="s">
        <v>68</v>
      </c>
    </row>
    <row r="90" spans="1:12" x14ac:dyDescent="0.25">
      <c r="A90" s="130" t="s">
        <v>324</v>
      </c>
      <c r="B90" s="130" t="s">
        <v>325</v>
      </c>
      <c r="C90" s="130" t="s">
        <v>326</v>
      </c>
      <c r="D90" s="130" t="s">
        <v>67</v>
      </c>
      <c r="E90" s="131">
        <v>0.08</v>
      </c>
      <c r="F90" s="132">
        <v>0.3</v>
      </c>
      <c r="G90" s="96">
        <v>1</v>
      </c>
      <c r="H90" s="96">
        <v>2</v>
      </c>
      <c r="I90" s="130" t="s">
        <v>91</v>
      </c>
      <c r="J90" s="96" t="s">
        <v>91</v>
      </c>
      <c r="K90" s="96"/>
      <c r="L90" s="130" t="s">
        <v>68</v>
      </c>
    </row>
    <row r="91" spans="1:12" x14ac:dyDescent="0.25">
      <c r="A91" s="130" t="s">
        <v>327</v>
      </c>
      <c r="B91" s="130" t="s">
        <v>328</v>
      </c>
      <c r="C91" s="130" t="s">
        <v>329</v>
      </c>
      <c r="D91" s="130" t="s">
        <v>72</v>
      </c>
      <c r="E91" s="131">
        <v>0.04</v>
      </c>
      <c r="F91" s="132">
        <v>0.2</v>
      </c>
      <c r="G91" s="96">
        <v>3</v>
      </c>
      <c r="H91" s="96">
        <v>1</v>
      </c>
      <c r="I91" s="130"/>
      <c r="J91" s="96"/>
      <c r="K91" s="96"/>
      <c r="L91" s="130" t="s">
        <v>68</v>
      </c>
    </row>
    <row r="92" spans="1:12" x14ac:dyDescent="0.25">
      <c r="A92" s="130" t="s">
        <v>330</v>
      </c>
      <c r="B92" s="130" t="s">
        <v>331</v>
      </c>
      <c r="C92" s="130" t="s">
        <v>332</v>
      </c>
      <c r="D92" s="130" t="s">
        <v>67</v>
      </c>
      <c r="E92" s="131">
        <v>0.08</v>
      </c>
      <c r="F92" s="132">
        <v>0.3</v>
      </c>
      <c r="G92" s="96">
        <v>1</v>
      </c>
      <c r="H92" s="96">
        <v>1</v>
      </c>
      <c r="I92" s="130"/>
      <c r="J92" s="96"/>
      <c r="K92" s="96"/>
      <c r="L92" s="130" t="s">
        <v>68</v>
      </c>
    </row>
    <row r="93" spans="1:12" x14ac:dyDescent="0.25">
      <c r="A93" s="130" t="s">
        <v>333</v>
      </c>
      <c r="B93" s="130" t="s">
        <v>334</v>
      </c>
      <c r="C93" s="130" t="s">
        <v>335</v>
      </c>
      <c r="D93" s="130" t="s">
        <v>67</v>
      </c>
      <c r="E93" s="131">
        <v>0.08</v>
      </c>
      <c r="F93" s="132">
        <v>0.3</v>
      </c>
      <c r="G93" s="96">
        <v>2</v>
      </c>
      <c r="H93" s="96">
        <v>2</v>
      </c>
      <c r="I93" s="130" t="s">
        <v>91</v>
      </c>
      <c r="J93" s="96" t="s">
        <v>91</v>
      </c>
      <c r="K93" s="96"/>
      <c r="L93" s="130" t="s">
        <v>68</v>
      </c>
    </row>
    <row r="94" spans="1:12" x14ac:dyDescent="0.25">
      <c r="A94" s="130" t="s">
        <v>336</v>
      </c>
      <c r="B94" s="130" t="s">
        <v>337</v>
      </c>
      <c r="C94" s="130" t="s">
        <v>338</v>
      </c>
      <c r="D94" s="130" t="s">
        <v>72</v>
      </c>
      <c r="E94" s="131">
        <v>0.04</v>
      </c>
      <c r="F94" s="132">
        <v>0.2</v>
      </c>
      <c r="G94" s="96">
        <v>2</v>
      </c>
      <c r="H94" s="96">
        <v>2</v>
      </c>
      <c r="I94" s="130"/>
      <c r="J94" s="96"/>
      <c r="K94" s="96"/>
      <c r="L94" s="130" t="s">
        <v>68</v>
      </c>
    </row>
    <row r="95" spans="1:12" x14ac:dyDescent="0.25">
      <c r="A95" s="130" t="s">
        <v>339</v>
      </c>
      <c r="B95" s="130" t="s">
        <v>340</v>
      </c>
      <c r="C95" s="130" t="s">
        <v>341</v>
      </c>
      <c r="D95" s="130" t="s">
        <v>67</v>
      </c>
      <c r="E95" s="131">
        <v>0.08</v>
      </c>
      <c r="F95" s="132">
        <v>0.3</v>
      </c>
      <c r="G95" s="96">
        <v>1</v>
      </c>
      <c r="H95" s="96">
        <v>1</v>
      </c>
      <c r="I95" s="130" t="s">
        <v>91</v>
      </c>
      <c r="J95" s="96" t="s">
        <v>91</v>
      </c>
      <c r="K95" s="96"/>
      <c r="L95" s="130" t="s">
        <v>68</v>
      </c>
    </row>
    <row r="96" spans="1:12" x14ac:dyDescent="0.25">
      <c r="A96" s="130" t="s">
        <v>342</v>
      </c>
      <c r="B96" s="130" t="s">
        <v>343</v>
      </c>
      <c r="C96" s="130" t="s">
        <v>344</v>
      </c>
      <c r="D96" s="130" t="s">
        <v>72</v>
      </c>
      <c r="E96" s="131">
        <v>0.04</v>
      </c>
      <c r="F96" s="132">
        <v>0.2</v>
      </c>
      <c r="G96" s="96">
        <v>2</v>
      </c>
      <c r="H96" s="96">
        <v>2</v>
      </c>
      <c r="I96" s="130"/>
      <c r="J96" s="96"/>
      <c r="K96" s="96"/>
      <c r="L96" s="130" t="s">
        <v>68</v>
      </c>
    </row>
    <row r="97" spans="1:12" x14ac:dyDescent="0.25">
      <c r="A97" s="130" t="s">
        <v>345</v>
      </c>
      <c r="B97" s="130" t="s">
        <v>346</v>
      </c>
      <c r="C97" s="130" t="s">
        <v>347</v>
      </c>
      <c r="D97" s="130" t="s">
        <v>72</v>
      </c>
      <c r="E97" s="131">
        <v>0.04</v>
      </c>
      <c r="F97" s="132">
        <v>0.2</v>
      </c>
      <c r="G97" s="96">
        <v>1</v>
      </c>
      <c r="H97" s="96">
        <v>1</v>
      </c>
      <c r="I97" s="130"/>
      <c r="J97" s="96"/>
      <c r="K97" s="96"/>
      <c r="L97" s="130" t="s">
        <v>68</v>
      </c>
    </row>
    <row r="98" spans="1:12" x14ac:dyDescent="0.25">
      <c r="A98" s="130" t="s">
        <v>348</v>
      </c>
      <c r="B98" s="130" t="s">
        <v>349</v>
      </c>
      <c r="C98" s="130" t="s">
        <v>350</v>
      </c>
      <c r="D98" s="130" t="s">
        <v>72</v>
      </c>
      <c r="E98" s="131">
        <v>0.04</v>
      </c>
      <c r="F98" s="132">
        <v>0.2</v>
      </c>
      <c r="G98" s="96">
        <v>1</v>
      </c>
      <c r="H98" s="96">
        <v>1</v>
      </c>
      <c r="I98" s="130"/>
      <c r="J98" s="96"/>
      <c r="K98" s="96"/>
      <c r="L98" s="130" t="s">
        <v>68</v>
      </c>
    </row>
    <row r="99" spans="1:12" x14ac:dyDescent="0.25">
      <c r="A99" s="130" t="s">
        <v>351</v>
      </c>
      <c r="B99" s="130" t="s">
        <v>352</v>
      </c>
      <c r="C99" s="130" t="s">
        <v>353</v>
      </c>
      <c r="D99" s="130" t="s">
        <v>67</v>
      </c>
      <c r="E99" s="131">
        <v>0.08</v>
      </c>
      <c r="F99" s="132">
        <v>0.3</v>
      </c>
      <c r="G99" s="96">
        <v>1</v>
      </c>
      <c r="H99" s="96">
        <v>2</v>
      </c>
      <c r="I99" s="130"/>
      <c r="J99" s="96"/>
      <c r="K99" s="96"/>
      <c r="L99" s="130" t="s">
        <v>68</v>
      </c>
    </row>
    <row r="100" spans="1:12" x14ac:dyDescent="0.25">
      <c r="A100" s="130" t="s">
        <v>354</v>
      </c>
      <c r="B100" s="130" t="s">
        <v>355</v>
      </c>
      <c r="C100" s="130" t="s">
        <v>356</v>
      </c>
      <c r="D100" s="130" t="s">
        <v>67</v>
      </c>
      <c r="E100" s="131">
        <v>0.08</v>
      </c>
      <c r="F100" s="132">
        <v>0.3</v>
      </c>
      <c r="G100" s="96">
        <v>1</v>
      </c>
      <c r="H100" s="96">
        <v>1</v>
      </c>
      <c r="I100" s="130"/>
      <c r="J100" s="96"/>
      <c r="K100" s="96"/>
      <c r="L100" s="130" t="s">
        <v>68</v>
      </c>
    </row>
    <row r="101" spans="1:12" x14ac:dyDescent="0.25">
      <c r="A101" s="130" t="s">
        <v>357</v>
      </c>
      <c r="B101" s="130" t="s">
        <v>358</v>
      </c>
      <c r="C101" s="130" t="s">
        <v>359</v>
      </c>
      <c r="D101" s="130" t="s">
        <v>67</v>
      </c>
      <c r="E101" s="131">
        <v>0.08</v>
      </c>
      <c r="F101" s="132">
        <v>0.3</v>
      </c>
      <c r="G101" s="96">
        <v>2</v>
      </c>
      <c r="H101" s="96">
        <v>2</v>
      </c>
      <c r="I101" s="130"/>
      <c r="J101" s="96"/>
      <c r="K101" s="96"/>
      <c r="L101" s="130" t="s">
        <v>68</v>
      </c>
    </row>
    <row r="102" spans="1:12" x14ac:dyDescent="0.25">
      <c r="A102" s="130" t="s">
        <v>360</v>
      </c>
      <c r="B102" s="130" t="s">
        <v>91</v>
      </c>
      <c r="C102" s="130" t="s">
        <v>361</v>
      </c>
      <c r="D102" s="130" t="s">
        <v>67</v>
      </c>
      <c r="E102" s="131">
        <v>0.08</v>
      </c>
      <c r="F102" s="132">
        <v>0.3</v>
      </c>
      <c r="G102" s="96" t="s">
        <v>101</v>
      </c>
      <c r="H102" s="96" t="s">
        <v>102</v>
      </c>
      <c r="I102" s="130"/>
      <c r="J102" s="96"/>
      <c r="K102" s="96"/>
      <c r="L102" s="130" t="s">
        <v>68</v>
      </c>
    </row>
    <row r="103" spans="1:12" x14ac:dyDescent="0.25">
      <c r="A103" s="130" t="s">
        <v>362</v>
      </c>
      <c r="B103" s="130" t="s">
        <v>363</v>
      </c>
      <c r="C103" s="130" t="s">
        <v>364</v>
      </c>
      <c r="D103" s="130" t="s">
        <v>72</v>
      </c>
      <c r="E103" s="131">
        <v>0.04</v>
      </c>
      <c r="F103" s="132">
        <v>0.2</v>
      </c>
      <c r="G103" s="96">
        <v>1</v>
      </c>
      <c r="H103" s="96">
        <v>1</v>
      </c>
      <c r="I103" s="130"/>
      <c r="J103" s="96"/>
      <c r="K103" s="96"/>
      <c r="L103" s="130" t="s">
        <v>68</v>
      </c>
    </row>
    <row r="104" spans="1:12" x14ac:dyDescent="0.25">
      <c r="A104" s="130" t="s">
        <v>365</v>
      </c>
      <c r="B104" s="130" t="s">
        <v>366</v>
      </c>
      <c r="C104" s="130" t="s">
        <v>367</v>
      </c>
      <c r="D104" s="130" t="s">
        <v>72</v>
      </c>
      <c r="E104" s="131">
        <v>0.04</v>
      </c>
      <c r="F104" s="132">
        <v>0.2</v>
      </c>
      <c r="G104" s="96">
        <v>1</v>
      </c>
      <c r="H104" s="96">
        <v>1</v>
      </c>
      <c r="I104" s="130"/>
      <c r="J104" s="96"/>
      <c r="K104" s="96"/>
      <c r="L104" s="130" t="s">
        <v>68</v>
      </c>
    </row>
    <row r="105" spans="1:12" x14ac:dyDescent="0.25">
      <c r="A105" s="130" t="s">
        <v>368</v>
      </c>
      <c r="B105" s="130" t="s">
        <v>369</v>
      </c>
      <c r="C105" s="130" t="s">
        <v>370</v>
      </c>
      <c r="D105" s="130" t="s">
        <v>67</v>
      </c>
      <c r="E105" s="131">
        <v>0.08</v>
      </c>
      <c r="F105" s="132">
        <v>0.3</v>
      </c>
      <c r="G105" s="96">
        <v>2</v>
      </c>
      <c r="H105" s="96">
        <v>2</v>
      </c>
      <c r="I105" s="130" t="s">
        <v>91</v>
      </c>
      <c r="J105" s="96" t="s">
        <v>91</v>
      </c>
      <c r="K105" s="96"/>
      <c r="L105" s="130" t="s">
        <v>68</v>
      </c>
    </row>
    <row r="106" spans="1:12" x14ac:dyDescent="0.25">
      <c r="A106" s="130" t="s">
        <v>371</v>
      </c>
      <c r="B106" s="130" t="s">
        <v>372</v>
      </c>
      <c r="C106" s="130" t="s">
        <v>373</v>
      </c>
      <c r="D106" s="130" t="s">
        <v>67</v>
      </c>
      <c r="E106" s="131">
        <v>0.08</v>
      </c>
      <c r="F106" s="132">
        <v>0.3</v>
      </c>
      <c r="G106" s="96">
        <v>1</v>
      </c>
      <c r="H106" s="96">
        <v>3</v>
      </c>
      <c r="I106" s="130"/>
      <c r="J106" s="96"/>
      <c r="K106" s="96"/>
      <c r="L106" s="130" t="s">
        <v>68</v>
      </c>
    </row>
    <row r="107" spans="1:12" x14ac:dyDescent="0.25">
      <c r="A107" s="130" t="s">
        <v>374</v>
      </c>
      <c r="B107" s="130" t="s">
        <v>375</v>
      </c>
      <c r="C107" s="130" t="s">
        <v>376</v>
      </c>
      <c r="D107" s="130" t="s">
        <v>72</v>
      </c>
      <c r="E107" s="131">
        <v>0.04</v>
      </c>
      <c r="F107" s="132">
        <v>0.2</v>
      </c>
      <c r="G107" s="96">
        <v>3</v>
      </c>
      <c r="H107" s="96">
        <v>1</v>
      </c>
      <c r="I107" s="130"/>
      <c r="J107" s="96"/>
      <c r="K107" s="96"/>
      <c r="L107" s="130" t="s">
        <v>68</v>
      </c>
    </row>
    <row r="108" spans="1:12" x14ac:dyDescent="0.25">
      <c r="A108" s="130" t="s">
        <v>377</v>
      </c>
      <c r="B108" s="130" t="s">
        <v>378</v>
      </c>
      <c r="C108" s="130" t="s">
        <v>379</v>
      </c>
      <c r="D108" s="130" t="s">
        <v>67</v>
      </c>
      <c r="E108" s="131">
        <v>0.08</v>
      </c>
      <c r="F108" s="132">
        <v>0.3</v>
      </c>
      <c r="G108" s="96">
        <v>2</v>
      </c>
      <c r="H108" s="96">
        <v>2</v>
      </c>
      <c r="I108" s="130"/>
      <c r="J108" s="96"/>
      <c r="K108" s="96"/>
      <c r="L108" s="130" t="s">
        <v>68</v>
      </c>
    </row>
    <row r="109" spans="1:12" x14ac:dyDescent="0.25">
      <c r="A109" s="130" t="s">
        <v>380</v>
      </c>
      <c r="B109" s="130" t="s">
        <v>381</v>
      </c>
      <c r="C109" s="130" t="s">
        <v>382</v>
      </c>
      <c r="D109" s="130" t="s">
        <v>67</v>
      </c>
      <c r="E109" s="131">
        <v>0.08</v>
      </c>
      <c r="F109" s="132">
        <v>0.3</v>
      </c>
      <c r="G109" s="96">
        <v>2</v>
      </c>
      <c r="H109" s="96">
        <v>2</v>
      </c>
      <c r="I109" s="130"/>
      <c r="J109" s="96"/>
      <c r="K109" s="96"/>
      <c r="L109" s="130" t="s">
        <v>68</v>
      </c>
    </row>
    <row r="110" spans="1:12" x14ac:dyDescent="0.25">
      <c r="A110" s="130" t="s">
        <v>383</v>
      </c>
      <c r="B110" s="130" t="s">
        <v>384</v>
      </c>
      <c r="C110" s="130" t="s">
        <v>385</v>
      </c>
      <c r="D110" s="130" t="s">
        <v>72</v>
      </c>
      <c r="E110" s="131">
        <v>0.04</v>
      </c>
      <c r="F110" s="132">
        <v>0.2</v>
      </c>
      <c r="G110" s="96">
        <v>2</v>
      </c>
      <c r="H110" s="96">
        <v>1</v>
      </c>
      <c r="I110" s="130"/>
      <c r="J110" s="96"/>
      <c r="K110" s="96"/>
      <c r="L110" s="130" t="s">
        <v>68</v>
      </c>
    </row>
    <row r="111" spans="1:12" x14ac:dyDescent="0.25">
      <c r="A111" s="130" t="s">
        <v>386</v>
      </c>
      <c r="B111" s="130" t="s">
        <v>387</v>
      </c>
      <c r="C111" s="130" t="s">
        <v>388</v>
      </c>
      <c r="D111" s="130" t="s">
        <v>67</v>
      </c>
      <c r="E111" s="131">
        <v>0.08</v>
      </c>
      <c r="F111" s="132">
        <v>0.3</v>
      </c>
      <c r="G111" s="96">
        <v>1</v>
      </c>
      <c r="H111" s="96">
        <v>3</v>
      </c>
      <c r="I111" s="130" t="s">
        <v>91</v>
      </c>
      <c r="J111" s="96" t="s">
        <v>91</v>
      </c>
      <c r="K111" s="96"/>
      <c r="L111" s="130" t="s">
        <v>68</v>
      </c>
    </row>
    <row r="112" spans="1:12" x14ac:dyDescent="0.25">
      <c r="A112" s="130" t="s">
        <v>389</v>
      </c>
      <c r="B112" s="130" t="s">
        <v>390</v>
      </c>
      <c r="C112" s="130" t="s">
        <v>391</v>
      </c>
      <c r="D112" s="130" t="s">
        <v>72</v>
      </c>
      <c r="E112" s="131">
        <v>0.04</v>
      </c>
      <c r="F112" s="132">
        <v>0.2</v>
      </c>
      <c r="G112" s="96">
        <v>1</v>
      </c>
      <c r="H112" s="96">
        <v>1</v>
      </c>
      <c r="I112" s="130"/>
      <c r="J112" s="96"/>
      <c r="K112" s="96"/>
      <c r="L112" s="130" t="s">
        <v>67</v>
      </c>
    </row>
    <row r="113" spans="1:12" x14ac:dyDescent="0.25">
      <c r="A113" s="130" t="s">
        <v>392</v>
      </c>
      <c r="B113" s="130" t="s">
        <v>393</v>
      </c>
      <c r="C113" s="130" t="s">
        <v>394</v>
      </c>
      <c r="D113" s="130" t="s">
        <v>72</v>
      </c>
      <c r="E113" s="131">
        <v>0.04</v>
      </c>
      <c r="F113" s="132">
        <v>0.2</v>
      </c>
      <c r="G113" s="96">
        <v>1</v>
      </c>
      <c r="H113" s="96">
        <v>1</v>
      </c>
      <c r="I113" s="130"/>
      <c r="J113" s="96"/>
      <c r="K113" s="96"/>
      <c r="L113" s="130" t="s">
        <v>68</v>
      </c>
    </row>
    <row r="114" spans="1:12" x14ac:dyDescent="0.25">
      <c r="A114" s="130" t="s">
        <v>395</v>
      </c>
      <c r="B114" s="130" t="s">
        <v>396</v>
      </c>
      <c r="C114" s="130" t="s">
        <v>397</v>
      </c>
      <c r="D114" s="130" t="s">
        <v>72</v>
      </c>
      <c r="E114" s="131">
        <v>0.04</v>
      </c>
      <c r="F114" s="132">
        <v>0.2</v>
      </c>
      <c r="G114" s="96">
        <v>1</v>
      </c>
      <c r="H114" s="96">
        <v>1</v>
      </c>
      <c r="I114" s="130"/>
      <c r="J114" s="96"/>
      <c r="K114" s="96"/>
      <c r="L114" s="130" t="s">
        <v>67</v>
      </c>
    </row>
    <row r="115" spans="1:12" x14ac:dyDescent="0.25">
      <c r="A115" s="130" t="s">
        <v>398</v>
      </c>
      <c r="B115" s="130" t="s">
        <v>399</v>
      </c>
      <c r="C115" s="130" t="s">
        <v>400</v>
      </c>
      <c r="D115" s="130" t="s">
        <v>67</v>
      </c>
      <c r="E115" s="131">
        <v>0.08</v>
      </c>
      <c r="F115" s="132">
        <v>0.3</v>
      </c>
      <c r="G115" s="96">
        <v>1</v>
      </c>
      <c r="H115" s="96">
        <v>3</v>
      </c>
      <c r="I115" s="130"/>
      <c r="J115" s="96"/>
      <c r="K115" s="96"/>
      <c r="L115" s="130" t="s">
        <v>68</v>
      </c>
    </row>
    <row r="116" spans="1:12" x14ac:dyDescent="0.25">
      <c r="A116" s="130" t="s">
        <v>401</v>
      </c>
      <c r="B116" s="130" t="s">
        <v>402</v>
      </c>
      <c r="C116" s="130" t="s">
        <v>403</v>
      </c>
      <c r="D116" s="130" t="s">
        <v>67</v>
      </c>
      <c r="E116" s="131">
        <v>0.08</v>
      </c>
      <c r="F116" s="132">
        <v>0.3</v>
      </c>
      <c r="G116" s="96">
        <v>2</v>
      </c>
      <c r="H116" s="96">
        <v>2</v>
      </c>
      <c r="I116" s="130"/>
      <c r="J116" s="96"/>
      <c r="K116" s="96"/>
      <c r="L116" s="130" t="s">
        <v>68</v>
      </c>
    </row>
    <row r="117" spans="1:12" x14ac:dyDescent="0.25">
      <c r="A117" s="130" t="s">
        <v>404</v>
      </c>
      <c r="B117" s="130" t="s">
        <v>405</v>
      </c>
      <c r="C117" s="130" t="s">
        <v>406</v>
      </c>
      <c r="D117" s="130" t="s">
        <v>72</v>
      </c>
      <c r="E117" s="131">
        <v>0.04</v>
      </c>
      <c r="F117" s="132">
        <v>0.2</v>
      </c>
      <c r="G117" s="96">
        <v>2</v>
      </c>
      <c r="H117" s="96">
        <v>1</v>
      </c>
      <c r="I117" s="130"/>
      <c r="J117" s="96"/>
      <c r="K117" s="96"/>
      <c r="L117" s="130" t="s">
        <v>68</v>
      </c>
    </row>
    <row r="118" spans="1:12" x14ac:dyDescent="0.25">
      <c r="A118" s="130" t="s">
        <v>407</v>
      </c>
      <c r="B118" s="130" t="s">
        <v>408</v>
      </c>
      <c r="C118" s="130" t="s">
        <v>409</v>
      </c>
      <c r="D118" s="130" t="s">
        <v>67</v>
      </c>
      <c r="E118" s="131">
        <v>0.08</v>
      </c>
      <c r="F118" s="132">
        <v>0.3</v>
      </c>
      <c r="G118" s="96">
        <v>1</v>
      </c>
      <c r="H118" s="96">
        <v>1</v>
      </c>
      <c r="I118" s="130"/>
      <c r="J118" s="96"/>
      <c r="K118" s="96"/>
      <c r="L118" s="130" t="s">
        <v>68</v>
      </c>
    </row>
    <row r="119" spans="1:12" x14ac:dyDescent="0.25">
      <c r="A119" s="130" t="s">
        <v>410</v>
      </c>
      <c r="B119" s="130" t="s">
        <v>411</v>
      </c>
      <c r="C119" s="130" t="s">
        <v>412</v>
      </c>
      <c r="D119" s="130" t="s">
        <v>67</v>
      </c>
      <c r="E119" s="131">
        <v>0.08</v>
      </c>
      <c r="F119" s="132">
        <v>0.3</v>
      </c>
      <c r="G119" s="96">
        <v>1</v>
      </c>
      <c r="H119" s="96">
        <v>1</v>
      </c>
      <c r="I119" s="130"/>
      <c r="J119" s="96"/>
      <c r="K119" s="96"/>
      <c r="L119" s="130" t="s">
        <v>68</v>
      </c>
    </row>
    <row r="120" spans="1:12" x14ac:dyDescent="0.25">
      <c r="A120" s="130" t="s">
        <v>413</v>
      </c>
      <c r="B120" s="130" t="s">
        <v>414</v>
      </c>
      <c r="C120" s="130" t="s">
        <v>415</v>
      </c>
      <c r="D120" s="130" t="s">
        <v>67</v>
      </c>
      <c r="E120" s="131">
        <v>0.08</v>
      </c>
      <c r="F120" s="132">
        <v>0.3</v>
      </c>
      <c r="G120" s="96">
        <v>1</v>
      </c>
      <c r="H120" s="96">
        <v>2</v>
      </c>
      <c r="I120" s="130"/>
      <c r="J120" s="96"/>
      <c r="K120" s="96"/>
      <c r="L120" s="130" t="s">
        <v>68</v>
      </c>
    </row>
    <row r="121" spans="1:12" x14ac:dyDescent="0.25">
      <c r="A121" s="130" t="s">
        <v>416</v>
      </c>
      <c r="B121" s="130" t="s">
        <v>417</v>
      </c>
      <c r="C121" s="130" t="s">
        <v>417</v>
      </c>
      <c r="D121" s="130" t="s">
        <v>72</v>
      </c>
      <c r="E121" s="131">
        <v>0.04</v>
      </c>
      <c r="F121" s="132">
        <v>0.2</v>
      </c>
      <c r="G121" s="96">
        <v>1</v>
      </c>
      <c r="H121" s="96">
        <v>1</v>
      </c>
      <c r="I121" s="130"/>
      <c r="J121" s="96"/>
      <c r="K121" s="96"/>
      <c r="L121" s="130" t="s">
        <v>67</v>
      </c>
    </row>
    <row r="122" spans="1:12" x14ac:dyDescent="0.25">
      <c r="A122" s="130" t="s">
        <v>418</v>
      </c>
      <c r="B122" s="130" t="s">
        <v>419</v>
      </c>
      <c r="C122" s="130" t="s">
        <v>420</v>
      </c>
      <c r="D122" s="130" t="s">
        <v>72</v>
      </c>
      <c r="E122" s="131">
        <v>0.04</v>
      </c>
      <c r="F122" s="132">
        <v>0.2</v>
      </c>
      <c r="G122" s="96">
        <v>1</v>
      </c>
      <c r="H122" s="96">
        <v>1</v>
      </c>
      <c r="I122" s="130"/>
      <c r="J122" s="96"/>
      <c r="K122" s="96"/>
      <c r="L122" s="130" t="s">
        <v>68</v>
      </c>
    </row>
    <row r="123" spans="1:12" x14ac:dyDescent="0.25">
      <c r="A123" s="130" t="s">
        <v>421</v>
      </c>
      <c r="B123" s="130" t="s">
        <v>422</v>
      </c>
      <c r="C123" s="130" t="s">
        <v>423</v>
      </c>
      <c r="D123" s="130" t="s">
        <v>72</v>
      </c>
      <c r="E123" s="131">
        <v>0.04</v>
      </c>
      <c r="F123" s="132">
        <v>0.2</v>
      </c>
      <c r="G123" s="96">
        <v>1</v>
      </c>
      <c r="H123" s="96">
        <v>1</v>
      </c>
      <c r="I123" s="130"/>
      <c r="J123" s="96"/>
      <c r="K123" s="96"/>
      <c r="L123" s="130" t="s">
        <v>68</v>
      </c>
    </row>
    <row r="124" spans="1:12" x14ac:dyDescent="0.25">
      <c r="A124" s="130" t="s">
        <v>424</v>
      </c>
      <c r="B124" s="130" t="s">
        <v>425</v>
      </c>
      <c r="C124" s="130" t="s">
        <v>426</v>
      </c>
      <c r="D124" s="130" t="s">
        <v>67</v>
      </c>
      <c r="E124" s="131">
        <v>0.08</v>
      </c>
      <c r="F124" s="132">
        <v>0.3</v>
      </c>
      <c r="G124" s="96">
        <v>1</v>
      </c>
      <c r="H124" s="96">
        <v>2</v>
      </c>
      <c r="I124" s="130"/>
      <c r="J124" s="96"/>
      <c r="K124" s="96"/>
      <c r="L124" s="130" t="s">
        <v>68</v>
      </c>
    </row>
    <row r="125" spans="1:12" x14ac:dyDescent="0.25">
      <c r="A125" s="130" t="s">
        <v>427</v>
      </c>
      <c r="B125" s="130" t="s">
        <v>428</v>
      </c>
      <c r="C125" s="130" t="s">
        <v>429</v>
      </c>
      <c r="D125" s="130" t="s">
        <v>67</v>
      </c>
      <c r="E125" s="131">
        <v>0.08</v>
      </c>
      <c r="F125" s="132">
        <v>0.3</v>
      </c>
      <c r="G125" s="96">
        <v>2</v>
      </c>
      <c r="H125" s="96">
        <v>1</v>
      </c>
      <c r="I125" s="130"/>
      <c r="J125" s="96"/>
      <c r="K125" s="96"/>
      <c r="L125" s="130" t="s">
        <v>68</v>
      </c>
    </row>
    <row r="126" spans="1:12" x14ac:dyDescent="0.25">
      <c r="A126" s="130" t="s">
        <v>430</v>
      </c>
      <c r="B126" s="130" t="s">
        <v>431</v>
      </c>
      <c r="C126" s="130" t="s">
        <v>432</v>
      </c>
      <c r="D126" s="130" t="s">
        <v>67</v>
      </c>
      <c r="E126" s="131">
        <v>0.08</v>
      </c>
      <c r="F126" s="132">
        <v>0.3</v>
      </c>
      <c r="G126" s="96">
        <v>3</v>
      </c>
      <c r="H126" s="96">
        <v>1</v>
      </c>
      <c r="I126" s="130" t="s">
        <v>91</v>
      </c>
      <c r="J126" s="96" t="s">
        <v>91</v>
      </c>
      <c r="K126" s="96"/>
      <c r="L126" s="130" t="s">
        <v>68</v>
      </c>
    </row>
    <row r="127" spans="1:12" x14ac:dyDescent="0.25">
      <c r="A127" s="130" t="s">
        <v>433</v>
      </c>
      <c r="B127" s="130" t="s">
        <v>434</v>
      </c>
      <c r="C127" s="130" t="s">
        <v>435</v>
      </c>
      <c r="D127" s="130" t="s">
        <v>72</v>
      </c>
      <c r="E127" s="131">
        <v>0.04</v>
      </c>
      <c r="F127" s="132">
        <v>0.2</v>
      </c>
      <c r="G127" s="96">
        <v>2</v>
      </c>
      <c r="H127" s="96">
        <v>2</v>
      </c>
      <c r="I127" s="130"/>
      <c r="J127" s="96"/>
      <c r="K127" s="96"/>
      <c r="L127" s="130" t="s">
        <v>68</v>
      </c>
    </row>
    <row r="128" spans="1:12" x14ac:dyDescent="0.25">
      <c r="A128" s="130" t="s">
        <v>436</v>
      </c>
      <c r="B128" s="130" t="s">
        <v>437</v>
      </c>
      <c r="C128" s="130" t="s">
        <v>437</v>
      </c>
      <c r="D128" s="130" t="s">
        <v>72</v>
      </c>
      <c r="E128" s="131">
        <v>0</v>
      </c>
      <c r="F128" s="132">
        <v>0</v>
      </c>
      <c r="G128" s="96" t="s">
        <v>101</v>
      </c>
      <c r="H128" s="96" t="s">
        <v>102</v>
      </c>
      <c r="I128" s="130"/>
      <c r="J128" s="96"/>
      <c r="K128" s="96"/>
      <c r="L128" s="130" t="s">
        <v>68</v>
      </c>
    </row>
    <row r="129" spans="1:12" x14ac:dyDescent="0.25">
      <c r="A129" s="130" t="s">
        <v>438</v>
      </c>
      <c r="B129" s="130" t="s">
        <v>439</v>
      </c>
      <c r="C129" s="130" t="s">
        <v>439</v>
      </c>
      <c r="D129" s="130" t="s">
        <v>72</v>
      </c>
      <c r="E129" s="131">
        <v>0.04</v>
      </c>
      <c r="F129" s="132">
        <v>0.2</v>
      </c>
      <c r="G129" s="96">
        <v>1</v>
      </c>
      <c r="H129" s="96">
        <v>1</v>
      </c>
      <c r="I129" s="130"/>
      <c r="J129" s="96"/>
      <c r="K129" s="96"/>
      <c r="L129" s="130" t="s">
        <v>68</v>
      </c>
    </row>
    <row r="130" spans="1:12" x14ac:dyDescent="0.25">
      <c r="A130" s="130" t="s">
        <v>440</v>
      </c>
      <c r="B130" s="130" t="s">
        <v>441</v>
      </c>
      <c r="C130" s="130" t="s">
        <v>441</v>
      </c>
      <c r="D130" s="130" t="s">
        <v>72</v>
      </c>
      <c r="E130" s="131">
        <v>0.04</v>
      </c>
      <c r="F130" s="132">
        <v>0.2</v>
      </c>
      <c r="G130" s="96">
        <v>1</v>
      </c>
      <c r="H130" s="96">
        <v>1</v>
      </c>
      <c r="I130" s="130"/>
      <c r="J130" s="96"/>
      <c r="K130" s="96"/>
      <c r="L130" s="130" t="s">
        <v>68</v>
      </c>
    </row>
    <row r="131" spans="1:12" x14ac:dyDescent="0.25">
      <c r="A131" s="130" t="s">
        <v>442</v>
      </c>
      <c r="B131" s="130" t="s">
        <v>443</v>
      </c>
      <c r="C131" s="130" t="s">
        <v>444</v>
      </c>
      <c r="D131" s="130" t="s">
        <v>67</v>
      </c>
      <c r="E131" s="131">
        <v>0.08</v>
      </c>
      <c r="F131" s="132">
        <v>0.3</v>
      </c>
      <c r="G131" s="96">
        <v>1</v>
      </c>
      <c r="H131" s="96">
        <v>1</v>
      </c>
      <c r="I131" s="130"/>
      <c r="J131" s="96"/>
      <c r="K131" s="96"/>
      <c r="L131" s="130" t="s">
        <v>68</v>
      </c>
    </row>
    <row r="132" spans="1:12" x14ac:dyDescent="0.25">
      <c r="A132" s="130" t="s">
        <v>445</v>
      </c>
      <c r="B132" s="130" t="s">
        <v>446</v>
      </c>
      <c r="C132" s="130" t="s">
        <v>447</v>
      </c>
      <c r="D132" s="130" t="s">
        <v>72</v>
      </c>
      <c r="E132" s="131">
        <v>0.04</v>
      </c>
      <c r="F132" s="132">
        <v>0.2</v>
      </c>
      <c r="G132" s="96">
        <v>3</v>
      </c>
      <c r="H132" s="96">
        <v>2</v>
      </c>
      <c r="I132" s="130"/>
      <c r="J132" s="96"/>
      <c r="K132" s="96"/>
      <c r="L132" s="130" t="s">
        <v>68</v>
      </c>
    </row>
    <row r="133" spans="1:12" x14ac:dyDescent="0.25">
      <c r="A133" s="130" t="s">
        <v>448</v>
      </c>
      <c r="B133" s="130" t="s">
        <v>449</v>
      </c>
      <c r="C133" s="130" t="s">
        <v>450</v>
      </c>
      <c r="D133" s="130" t="s">
        <v>67</v>
      </c>
      <c r="E133" s="131">
        <v>0.08</v>
      </c>
      <c r="F133" s="132">
        <v>0.3</v>
      </c>
      <c r="G133" s="96">
        <v>1</v>
      </c>
      <c r="H133" s="96">
        <v>3</v>
      </c>
      <c r="I133" s="130"/>
      <c r="J133" s="96"/>
      <c r="K133" s="96"/>
      <c r="L133" s="130" t="s">
        <v>68</v>
      </c>
    </row>
    <row r="134" spans="1:12" x14ac:dyDescent="0.25">
      <c r="A134" s="130" t="s">
        <v>451</v>
      </c>
      <c r="B134" s="130" t="s">
        <v>452</v>
      </c>
      <c r="C134" s="130" t="s">
        <v>453</v>
      </c>
      <c r="D134" s="130" t="s">
        <v>67</v>
      </c>
      <c r="E134" s="131">
        <v>0.08</v>
      </c>
      <c r="F134" s="132">
        <v>0.3</v>
      </c>
      <c r="G134" s="96">
        <v>1</v>
      </c>
      <c r="H134" s="96">
        <v>1</v>
      </c>
      <c r="I134" s="130"/>
      <c r="J134" s="96"/>
      <c r="K134" s="96"/>
      <c r="L134" s="130" t="s">
        <v>68</v>
      </c>
    </row>
    <row r="135" spans="1:12" x14ac:dyDescent="0.25">
      <c r="A135" s="130" t="s">
        <v>454</v>
      </c>
      <c r="B135" s="130" t="s">
        <v>455</v>
      </c>
      <c r="C135" s="130" t="s">
        <v>456</v>
      </c>
      <c r="D135" s="130" t="s">
        <v>67</v>
      </c>
      <c r="E135" s="131">
        <v>0.08</v>
      </c>
      <c r="F135" s="132">
        <v>0.3</v>
      </c>
      <c r="G135" s="96">
        <v>3</v>
      </c>
      <c r="H135" s="96">
        <v>2</v>
      </c>
      <c r="I135" s="130"/>
      <c r="J135" s="96"/>
      <c r="K135" s="96"/>
      <c r="L135" s="130" t="s">
        <v>68</v>
      </c>
    </row>
    <row r="136" spans="1:12" x14ac:dyDescent="0.25">
      <c r="A136" s="130" t="s">
        <v>457</v>
      </c>
      <c r="B136" s="130" t="s">
        <v>458</v>
      </c>
      <c r="C136" s="130" t="s">
        <v>459</v>
      </c>
      <c r="D136" s="130" t="s">
        <v>67</v>
      </c>
      <c r="E136" s="131">
        <v>0.08</v>
      </c>
      <c r="F136" s="132">
        <v>0.3</v>
      </c>
      <c r="G136" s="96">
        <v>3</v>
      </c>
      <c r="H136" s="96">
        <v>2</v>
      </c>
      <c r="I136" s="130"/>
      <c r="J136" s="96"/>
      <c r="K136" s="96"/>
      <c r="L136" s="130" t="s">
        <v>68</v>
      </c>
    </row>
    <row r="137" spans="1:12" x14ac:dyDescent="0.25">
      <c r="A137" s="130" t="s">
        <v>460</v>
      </c>
      <c r="B137" s="130" t="s">
        <v>461</v>
      </c>
      <c r="C137" s="130" t="s">
        <v>462</v>
      </c>
      <c r="D137" s="130" t="s">
        <v>67</v>
      </c>
      <c r="E137" s="131">
        <v>0.08</v>
      </c>
      <c r="F137" s="132">
        <v>0.3</v>
      </c>
      <c r="G137" s="96">
        <v>1</v>
      </c>
      <c r="H137" s="96">
        <v>1</v>
      </c>
      <c r="I137" s="130" t="s">
        <v>91</v>
      </c>
      <c r="J137" s="96" t="s">
        <v>91</v>
      </c>
      <c r="K137" s="96"/>
      <c r="L137" s="130" t="s">
        <v>68</v>
      </c>
    </row>
    <row r="138" spans="1:12" x14ac:dyDescent="0.25">
      <c r="A138" s="130" t="s">
        <v>463</v>
      </c>
      <c r="B138" s="130" t="s">
        <v>464</v>
      </c>
      <c r="C138" s="130" t="s">
        <v>465</v>
      </c>
      <c r="D138" s="130" t="s">
        <v>72</v>
      </c>
      <c r="E138" s="131">
        <v>0.04</v>
      </c>
      <c r="F138" s="132">
        <v>0.2</v>
      </c>
      <c r="G138" s="96">
        <v>1</v>
      </c>
      <c r="H138" s="96">
        <v>1</v>
      </c>
      <c r="I138" s="130"/>
      <c r="J138" s="96"/>
      <c r="K138" s="96"/>
      <c r="L138" s="130" t="s">
        <v>68</v>
      </c>
    </row>
    <row r="139" spans="1:12" x14ac:dyDescent="0.25">
      <c r="A139" s="130" t="s">
        <v>466</v>
      </c>
      <c r="B139" s="130" t="s">
        <v>467</v>
      </c>
      <c r="C139" s="130" t="s">
        <v>468</v>
      </c>
      <c r="D139" s="130" t="s">
        <v>67</v>
      </c>
      <c r="E139" s="131">
        <v>0.08</v>
      </c>
      <c r="F139" s="132">
        <v>0.3</v>
      </c>
      <c r="G139" s="96">
        <v>3</v>
      </c>
      <c r="H139" s="96">
        <v>2</v>
      </c>
      <c r="I139" s="130"/>
      <c r="J139" s="96"/>
      <c r="K139" s="96"/>
      <c r="L139" s="130" t="s">
        <v>68</v>
      </c>
    </row>
    <row r="140" spans="1:12" x14ac:dyDescent="0.25">
      <c r="A140" s="130" t="s">
        <v>469</v>
      </c>
      <c r="B140" s="130" t="s">
        <v>470</v>
      </c>
      <c r="C140" s="130" t="s">
        <v>471</v>
      </c>
      <c r="D140" s="130" t="s">
        <v>67</v>
      </c>
      <c r="E140" s="131">
        <v>0.08</v>
      </c>
      <c r="F140" s="132">
        <v>0.3</v>
      </c>
      <c r="G140" s="96">
        <v>3</v>
      </c>
      <c r="H140" s="96">
        <v>1</v>
      </c>
      <c r="I140" s="130"/>
      <c r="J140" s="96"/>
      <c r="K140" s="96"/>
      <c r="L140" s="1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3F8C45779BC843B0CB60792440B84F" ma:contentTypeVersion="2" ma:contentTypeDescription="Create a new document." ma:contentTypeScope="" ma:versionID="4a73e3fcde67edf75ba215cac59c8bb3">
  <xsd:schema xmlns:xsd="http://www.w3.org/2001/XMLSchema" xmlns:xs="http://www.w3.org/2001/XMLSchema" xmlns:p="http://schemas.microsoft.com/office/2006/metadata/properties" xmlns:ns2="3e2e3385-8230-4f40-86e1-53737058af4e" targetNamespace="http://schemas.microsoft.com/office/2006/metadata/properties" ma:root="true" ma:fieldsID="77968564fadaf8bb6f75207c394ef9a1" ns2:_="">
    <xsd:import namespace="3e2e3385-8230-4f40-86e1-53737058af4e"/>
    <xsd:element name="properties">
      <xsd:complexType>
        <xsd:sequence>
          <xsd:element name="documentManagement">
            <xsd:complexType>
              <xsd:all>
                <xsd:element ref="ns2:Document_x002d_Type" minOccurs="0"/>
                <xsd:element ref="ns2:Document_x0020_Sub_x002d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e3385-8230-4f40-86e1-53737058af4e" elementFormDefault="qualified">
    <xsd:import namespace="http://schemas.microsoft.com/office/2006/documentManagement/types"/>
    <xsd:import namespace="http://schemas.microsoft.com/office/infopath/2007/PartnerControls"/>
    <xsd:element name="Document_x002d_Type" ma:index="8" nillable="true" ma:displayName="Document-Type" ma:format="Dropdown" ma:internalName="Document_x002d_Type">
      <xsd:simpleType>
        <xsd:union memberTypes="dms:Text">
          <xsd:simpleType>
            <xsd:restriction base="dms:Choice">
              <xsd:enumeration value="2021 Power Plan"/>
              <xsd:enumeration value="Lighting Process Evaluation"/>
              <xsd:enumeration value="BPA M&amp;V Protocols Update"/>
              <xsd:enumeration value="BPA Qualified Measures"/>
            </xsd:restriction>
          </xsd:simpleType>
        </xsd:union>
      </xsd:simpleType>
    </xsd:element>
    <xsd:element name="Document_x0020_Sub_x002d_Type" ma:index="9" nillable="true" ma:displayName="Document Sub-Type" ma:description="Sub type for grouping, sorting and filteriing" ma:format="Dropdown" ma:internalName="Document_x0020_Sub_x002d_Type">
      <xsd:simpleType>
        <xsd:union memberTypes="dms:Text">
          <xsd:simpleType>
            <xsd:restriction base="dms:Choice">
              <xsd:enumeration value="PP All Measures"/>
              <xsd:enumeration value="PP BPA Industrial Units"/>
              <xsd:enumeration value="PP Compressed Air"/>
              <xsd:enumeration value="PP Feedback"/>
              <xsd:enumeration value="PP Lighting"/>
              <xsd:enumeration value="PP Motors"/>
              <xsd:enumeration value="PP NW NG Use and Questions"/>
              <xsd:enumeration value="PP Pumps"/>
              <xsd:enumeration value="PP SEM"/>
              <xsd:enumeration value="PP Wastewater"/>
              <xsd:enumeration value="PP Water Supply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ub_x002d_Type xmlns="3e2e3385-8230-4f40-86e1-53737058af4e" xsi:nil="true"/>
    <Document_x002d_Type xmlns="3e2e3385-8230-4f40-86e1-53737058af4e">2022-2023 Rate Period IM Updates</Document_x002d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EA5B7A-3892-4ABA-9131-1C8F72E52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e3385-8230-4f40-86e1-53737058af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644FE1-DD33-4ADB-B921-CD9DECCBC1F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e2e3385-8230-4f40-86e1-53737058af4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FE0269-60B6-415C-A14A-F27A2B085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 Info</vt:lpstr>
      <vt:lpstr>PTS Installation</vt:lpstr>
      <vt:lpstr>PTS Maintenance</vt:lpstr>
      <vt:lpstr>Utility List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Mullendore,Eric J (BPA) - PEJC-6</dc:creator>
  <cp:lastModifiedBy>Wood,Jennifer L (BPA) - PEP-PASCO</cp:lastModifiedBy>
  <dcterms:created xsi:type="dcterms:W3CDTF">2022-03-22T16:49:55Z</dcterms:created>
  <dcterms:modified xsi:type="dcterms:W3CDTF">2024-03-28T23:24:56Z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0x010100E83F8C45779BC843B0CB60792440B84F</vt:lpwstr>
  </property>
</Properties>
</file>