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MF2287\Desktop\Website\"/>
    </mc:Choice>
  </mc:AlternateContent>
  <bookViews>
    <workbookView xWindow="14460" yWindow="-15" windowWidth="14355" windowHeight="11760" tabRatio="710"/>
  </bookViews>
  <sheets>
    <sheet name="Results" sheetId="8" r:id="rId1"/>
    <sheet name="UEC" sheetId="1" r:id="rId2"/>
    <sheet name="Shipments and Stock " sheetId="14" r:id="rId3"/>
    <sheet name="Assumptions" sheetId="9" r:id="rId4"/>
    <sheet name="UEC Development" sheetId="12" r:id="rId5"/>
  </sheets>
  <externalReferences>
    <externalReference r:id="rId6"/>
  </externalReferences>
  <definedNames>
    <definedName name="Lifetime">Results!$Q$10</definedName>
    <definedName name="SHIPMENTS_AND_STOCK_SF">'Shipments and Stock '!$E$14:$AZ$18</definedName>
  </definedNames>
  <calcPr calcId="162913"/>
</workbook>
</file>

<file path=xl/calcChain.xml><?xml version="1.0" encoding="utf-8"?>
<calcChain xmlns="http://schemas.openxmlformats.org/spreadsheetml/2006/main">
  <c r="AZ14" i="14" l="1"/>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Q10" i="8"/>
  <c r="H59" i="8" l="1"/>
  <c r="D26" i="9" l="1"/>
  <c r="D5" i="9"/>
  <c r="I5" i="12" l="1"/>
  <c r="L5" i="12"/>
  <c r="X60" i="8" l="1"/>
  <c r="X61" i="8" s="1"/>
  <c r="X62" i="8" s="1"/>
  <c r="X63" i="8" s="1"/>
  <c r="X64" i="8" s="1"/>
  <c r="X65" i="8" s="1"/>
  <c r="X66" i="8" l="1"/>
  <c r="H12" i="12"/>
  <c r="X67" i="8" l="1"/>
  <c r="M5" i="12"/>
  <c r="X68" i="8" l="1"/>
  <c r="Q5" i="8"/>
  <c r="X69" i="8" l="1"/>
  <c r="E42" i="1"/>
  <c r="X70" i="8" l="1"/>
  <c r="D38" i="1"/>
  <c r="D48" i="1" s="1"/>
  <c r="F15" i="12"/>
  <c r="F14" i="12"/>
  <c r="F13" i="12"/>
  <c r="J15" i="12"/>
  <c r="J14" i="12"/>
  <c r="J13" i="12"/>
  <c r="J12" i="12"/>
  <c r="H15" i="12"/>
  <c r="H14" i="12"/>
  <c r="H13" i="12"/>
  <c r="G15" i="12"/>
  <c r="G14" i="12"/>
  <c r="G13" i="12"/>
  <c r="G12" i="12"/>
  <c r="X71" i="8" l="1"/>
  <c r="I14" i="12"/>
  <c r="I15" i="12"/>
  <c r="I13" i="12"/>
  <c r="X72" i="8" l="1"/>
  <c r="M13" i="12"/>
  <c r="F16" i="1" s="1"/>
  <c r="K13" i="12"/>
  <c r="L13" i="12" s="1"/>
  <c r="K15" i="12"/>
  <c r="L15" i="12" s="1"/>
  <c r="M15" i="12"/>
  <c r="F18" i="1" s="1"/>
  <c r="K14" i="12"/>
  <c r="L14" i="12" s="1"/>
  <c r="M14" i="12"/>
  <c r="F17" i="1" s="1"/>
  <c r="G5" i="12"/>
  <c r="K5" i="12"/>
  <c r="X73" i="8" l="1"/>
  <c r="E18" i="1"/>
  <c r="G18" i="1" s="1"/>
  <c r="N15" i="12"/>
  <c r="E16" i="1"/>
  <c r="G16" i="1" s="1"/>
  <c r="N13" i="12"/>
  <c r="N14" i="12"/>
  <c r="E17" i="1"/>
  <c r="G17" i="1" s="1"/>
  <c r="H5" i="12"/>
  <c r="F5" i="12" s="1"/>
  <c r="F12" i="12" s="1"/>
  <c r="I12" i="12" s="1"/>
  <c r="X74" i="8" l="1"/>
  <c r="M12" i="12"/>
  <c r="F15" i="1" s="1"/>
  <c r="K12" i="12"/>
  <c r="L12" i="12" s="1"/>
  <c r="N12" i="12" s="1"/>
  <c r="X75" i="8" l="1"/>
  <c r="E15" i="1"/>
  <c r="G15" i="1" s="1"/>
  <c r="D61" i="1"/>
  <c r="S34" i="1"/>
  <c r="R34" i="1" s="1"/>
  <c r="Q34" i="1" s="1"/>
  <c r="P34" i="1" s="1"/>
  <c r="O34" i="1" s="1"/>
  <c r="N34" i="1" s="1"/>
  <c r="M34" i="1" s="1"/>
  <c r="L34" i="1" s="1"/>
  <c r="K34" i="1" s="1"/>
  <c r="J34" i="1" s="1"/>
  <c r="I34" i="1" s="1"/>
  <c r="H34" i="1" s="1"/>
  <c r="G34" i="1" s="1"/>
  <c r="F34" i="1" s="1"/>
  <c r="E34" i="1" s="1"/>
  <c r="E56" i="1" s="1"/>
  <c r="E61" i="1" s="1"/>
  <c r="T69" i="1"/>
  <c r="T74" i="1" s="1"/>
  <c r="X76" i="8" l="1"/>
  <c r="Q69" i="1"/>
  <c r="Q74" i="1" s="1"/>
  <c r="L44" i="1"/>
  <c r="I69" i="1"/>
  <c r="I74" i="1" s="1"/>
  <c r="E69" i="1"/>
  <c r="E74" i="1" s="1"/>
  <c r="P44" i="1"/>
  <c r="L56" i="1"/>
  <c r="L61" i="1" s="1"/>
  <c r="R69" i="1"/>
  <c r="R74" i="1" s="1"/>
  <c r="N69" i="1"/>
  <c r="N74" i="1" s="1"/>
  <c r="J69" i="1"/>
  <c r="J74" i="1" s="1"/>
  <c r="F69" i="1"/>
  <c r="F74" i="1" s="1"/>
  <c r="H56" i="1"/>
  <c r="H61" i="1" s="1"/>
  <c r="M69" i="1"/>
  <c r="M74" i="1" s="1"/>
  <c r="H44" i="1"/>
  <c r="P69" i="1"/>
  <c r="P74" i="1" s="1"/>
  <c r="L69" i="1"/>
  <c r="L74" i="1" s="1"/>
  <c r="H69" i="1"/>
  <c r="H74" i="1" s="1"/>
  <c r="P56" i="1"/>
  <c r="P61" i="1" s="1"/>
  <c r="S69" i="1"/>
  <c r="S74" i="1" s="1"/>
  <c r="O69" i="1"/>
  <c r="O74" i="1" s="1"/>
  <c r="K69" i="1"/>
  <c r="K74" i="1" s="1"/>
  <c r="G69" i="1"/>
  <c r="G74" i="1" s="1"/>
  <c r="S44" i="1"/>
  <c r="O44" i="1"/>
  <c r="K44" i="1"/>
  <c r="G44" i="1"/>
  <c r="S56" i="1"/>
  <c r="S61" i="1" s="1"/>
  <c r="O56" i="1"/>
  <c r="O61" i="1" s="1"/>
  <c r="K56" i="1"/>
  <c r="K61" i="1" s="1"/>
  <c r="G56" i="1"/>
  <c r="G61" i="1" s="1"/>
  <c r="R44" i="1"/>
  <c r="N44" i="1"/>
  <c r="J44" i="1"/>
  <c r="F44" i="1"/>
  <c r="R56" i="1"/>
  <c r="R61" i="1" s="1"/>
  <c r="N56" i="1"/>
  <c r="N61" i="1" s="1"/>
  <c r="J56" i="1"/>
  <c r="J61" i="1" s="1"/>
  <c r="F56" i="1"/>
  <c r="F61" i="1" s="1"/>
  <c r="Q44" i="1"/>
  <c r="M44" i="1"/>
  <c r="I44" i="1"/>
  <c r="E44" i="1"/>
  <c r="Q56" i="1"/>
  <c r="Q61" i="1" s="1"/>
  <c r="M56" i="1"/>
  <c r="M61" i="1" s="1"/>
  <c r="I56" i="1"/>
  <c r="I61" i="1" s="1"/>
  <c r="X77" i="8" l="1"/>
  <c r="F62" i="1"/>
  <c r="F75" i="1" s="1"/>
  <c r="J62" i="1"/>
  <c r="J75" i="1" s="1"/>
  <c r="N62" i="1"/>
  <c r="R62" i="1"/>
  <c r="V62" i="1"/>
  <c r="Z62" i="1"/>
  <c r="AD62" i="1"/>
  <c r="AH62" i="1"/>
  <c r="AL62" i="1"/>
  <c r="AP62" i="1"/>
  <c r="AT62" i="1"/>
  <c r="E62" i="1"/>
  <c r="E75" i="1" s="1"/>
  <c r="I57" i="1"/>
  <c r="I70" i="1" s="1"/>
  <c r="M57" i="1"/>
  <c r="Q57" i="1"/>
  <c r="U57" i="1"/>
  <c r="Y57" i="1"/>
  <c r="AC57" i="1"/>
  <c r="AG57" i="1"/>
  <c r="AK57" i="1"/>
  <c r="AO57" i="1"/>
  <c r="AS57" i="1"/>
  <c r="AW57" i="1"/>
  <c r="L57" i="1"/>
  <c r="AB57" i="1"/>
  <c r="AN57" i="1"/>
  <c r="AR57" i="1"/>
  <c r="G62" i="1"/>
  <c r="G75" i="1" s="1"/>
  <c r="K62" i="1"/>
  <c r="O62" i="1"/>
  <c r="S62" i="1"/>
  <c r="W62" i="1"/>
  <c r="AA62" i="1"/>
  <c r="AE62" i="1"/>
  <c r="AI62" i="1"/>
  <c r="AM62" i="1"/>
  <c r="AQ62" i="1"/>
  <c r="AU62" i="1"/>
  <c r="F57" i="1"/>
  <c r="F70" i="1" s="1"/>
  <c r="J57" i="1"/>
  <c r="J70" i="1" s="1"/>
  <c r="N57" i="1"/>
  <c r="R57" i="1"/>
  <c r="V57" i="1"/>
  <c r="Z57" i="1"/>
  <c r="AD57" i="1"/>
  <c r="AH57" i="1"/>
  <c r="AL57" i="1"/>
  <c r="AP57" i="1"/>
  <c r="AT57" i="1"/>
  <c r="E57" i="1"/>
  <c r="E70" i="1" s="1"/>
  <c r="U62" i="1"/>
  <c r="AC62" i="1"/>
  <c r="AK62" i="1"/>
  <c r="AW62" i="1"/>
  <c r="P57" i="1"/>
  <c r="X57" i="1"/>
  <c r="AJ57" i="1"/>
  <c r="H62" i="1"/>
  <c r="H75" i="1" s="1"/>
  <c r="L62" i="1"/>
  <c r="P62" i="1"/>
  <c r="T62" i="1"/>
  <c r="X62" i="1"/>
  <c r="AB62" i="1"/>
  <c r="AF62" i="1"/>
  <c r="AJ62" i="1"/>
  <c r="AN62" i="1"/>
  <c r="AR62" i="1"/>
  <c r="AV62" i="1"/>
  <c r="G57" i="1"/>
  <c r="G70" i="1" s="1"/>
  <c r="K57" i="1"/>
  <c r="O57" i="1"/>
  <c r="S57" i="1"/>
  <c r="W57" i="1"/>
  <c r="AA57" i="1"/>
  <c r="AE57" i="1"/>
  <c r="AI57" i="1"/>
  <c r="AM57" i="1"/>
  <c r="AQ57" i="1"/>
  <c r="AU57" i="1"/>
  <c r="I62" i="1"/>
  <c r="I75" i="1" s="1"/>
  <c r="M62" i="1"/>
  <c r="Q62" i="1"/>
  <c r="Y62" i="1"/>
  <c r="AG62" i="1"/>
  <c r="AO62" i="1"/>
  <c r="AS62" i="1"/>
  <c r="H57" i="1"/>
  <c r="H70" i="1" s="1"/>
  <c r="T57" i="1"/>
  <c r="AF57" i="1"/>
  <c r="AV57" i="1"/>
  <c r="D35" i="1"/>
  <c r="D45" i="1" s="1"/>
  <c r="X78" i="8" l="1"/>
  <c r="S60" i="8"/>
  <c r="S61" i="8" s="1"/>
  <c r="S62" i="8" s="1"/>
  <c r="S63" i="8" s="1"/>
  <c r="S64" i="8" s="1"/>
  <c r="S65" i="8" s="1"/>
  <c r="S66" i="8" s="1"/>
  <c r="S67" i="8" s="1"/>
  <c r="S68" i="8" s="1"/>
  <c r="S69" i="8" s="1"/>
  <c r="S70" i="8" s="1"/>
  <c r="S71" i="8" s="1"/>
  <c r="S72" i="8" s="1"/>
  <c r="S73" i="8" s="1"/>
  <c r="S74" i="8" s="1"/>
  <c r="S75" i="8" s="1"/>
  <c r="S76" i="8" s="1"/>
  <c r="S77" i="8" s="1"/>
  <c r="S78" i="8" s="1"/>
  <c r="S79" i="8" s="1"/>
  <c r="S80" i="8" s="1"/>
  <c r="S81" i="8" s="1"/>
  <c r="S82" i="8" s="1"/>
  <c r="S83" i="8" s="1"/>
  <c r="S84" i="8" s="1"/>
  <c r="S85" i="8" s="1"/>
  <c r="S86" i="8" s="1"/>
  <c r="S87" i="8" s="1"/>
  <c r="S88" i="8" s="1"/>
  <c r="X79" i="8" l="1"/>
  <c r="B60" i="8"/>
  <c r="H60" i="8" s="1"/>
  <c r="X80" i="8" l="1"/>
  <c r="B61" i="8"/>
  <c r="H61" i="8" s="1"/>
  <c r="T56" i="1"/>
  <c r="C59" i="8" s="1"/>
  <c r="K59" i="8" s="1"/>
  <c r="D37" i="1"/>
  <c r="D36" i="1"/>
  <c r="T44" i="1"/>
  <c r="U34" i="1"/>
  <c r="X81" i="8" l="1"/>
  <c r="T61" i="1"/>
  <c r="D59" i="8"/>
  <c r="B62" i="8"/>
  <c r="H62" i="8" s="1"/>
  <c r="V34" i="1"/>
  <c r="V56" i="1" s="1"/>
  <c r="V61" i="1" s="1"/>
  <c r="U69" i="1"/>
  <c r="U74" i="1" s="1"/>
  <c r="U56" i="1"/>
  <c r="C61" i="8" s="1"/>
  <c r="K61" i="8" s="1"/>
  <c r="U44" i="1"/>
  <c r="D47" i="1"/>
  <c r="D46" i="1"/>
  <c r="C60" i="8" l="1"/>
  <c r="K60" i="8" s="1"/>
  <c r="X82" i="8"/>
  <c r="D61" i="8"/>
  <c r="U61" i="1"/>
  <c r="E61" i="8" s="1"/>
  <c r="D60" i="8"/>
  <c r="E59" i="8"/>
  <c r="B63" i="8"/>
  <c r="H63" i="8" s="1"/>
  <c r="V44" i="1"/>
  <c r="W34" i="1"/>
  <c r="V69" i="1"/>
  <c r="V74" i="1" s="1"/>
  <c r="X83" i="8" l="1"/>
  <c r="E60" i="8"/>
  <c r="B64" i="8"/>
  <c r="H64" i="8" s="1"/>
  <c r="X34" i="1"/>
  <c r="W69" i="1"/>
  <c r="W74" i="1" s="1"/>
  <c r="W44" i="1"/>
  <c r="W56" i="1"/>
  <c r="C62" i="8" s="1"/>
  <c r="K62" i="8" s="1"/>
  <c r="X84" i="8" l="1"/>
  <c r="W61" i="1"/>
  <c r="D62" i="8"/>
  <c r="B65" i="8"/>
  <c r="H65" i="8" s="1"/>
  <c r="Y34" i="1"/>
  <c r="X69" i="1"/>
  <c r="X74" i="1" s="1"/>
  <c r="X44" i="1"/>
  <c r="X56" i="1"/>
  <c r="X61" i="1" s="1"/>
  <c r="C63" i="8" l="1"/>
  <c r="K63" i="8" s="1"/>
  <c r="X85" i="8"/>
  <c r="C64" i="8"/>
  <c r="K64" i="8" s="1"/>
  <c r="D63" i="8"/>
  <c r="E63" i="8"/>
  <c r="E62" i="8"/>
  <c r="B66" i="8"/>
  <c r="H66" i="8" s="1"/>
  <c r="Z34" i="1"/>
  <c r="Y69" i="1"/>
  <c r="Y74" i="1" s="1"/>
  <c r="Y56" i="1"/>
  <c r="Y44" i="1"/>
  <c r="X86" i="8" l="1"/>
  <c r="Y61" i="1"/>
  <c r="D64" i="8"/>
  <c r="B67" i="8"/>
  <c r="H67" i="8" s="1"/>
  <c r="AA34" i="1"/>
  <c r="Z69" i="1"/>
  <c r="Z74" i="1" s="1"/>
  <c r="Z56" i="1"/>
  <c r="Z61" i="1" s="1"/>
  <c r="Z44" i="1"/>
  <c r="X87" i="8" l="1"/>
  <c r="D65" i="8"/>
  <c r="C65" i="8"/>
  <c r="K65" i="8" s="1"/>
  <c r="E65" i="8"/>
  <c r="E64" i="8"/>
  <c r="B68" i="8"/>
  <c r="H68" i="8" s="1"/>
  <c r="AB34" i="1"/>
  <c r="AA69" i="1"/>
  <c r="AA74" i="1" s="1"/>
  <c r="AA44" i="1"/>
  <c r="AA56" i="1"/>
  <c r="C66" i="8" s="1"/>
  <c r="K66" i="8" s="1"/>
  <c r="X88" i="8" l="1"/>
  <c r="AA61" i="1"/>
  <c r="B69" i="8"/>
  <c r="H69" i="8" s="1"/>
  <c r="AC34" i="1"/>
  <c r="AB69" i="1"/>
  <c r="AB74" i="1" s="1"/>
  <c r="AB56" i="1"/>
  <c r="AB44" i="1"/>
  <c r="C67" i="8" l="1"/>
  <c r="K67" i="8" s="1"/>
  <c r="E66" i="8"/>
  <c r="B70" i="8"/>
  <c r="H70" i="8" s="1"/>
  <c r="AD34" i="1"/>
  <c r="AC69" i="1"/>
  <c r="AC74" i="1" s="1"/>
  <c r="AC44" i="1"/>
  <c r="AC56" i="1"/>
  <c r="C68" i="8" s="1"/>
  <c r="K68" i="8" s="1"/>
  <c r="AB61" i="1"/>
  <c r="B71" i="8" l="1"/>
  <c r="H71" i="8" s="1"/>
  <c r="AC61" i="1"/>
  <c r="AE34" i="1"/>
  <c r="AD69" i="1"/>
  <c r="AD74" i="1" s="1"/>
  <c r="AD56" i="1"/>
  <c r="C69" i="8" s="1"/>
  <c r="K69" i="8" s="1"/>
  <c r="AD44" i="1"/>
  <c r="B72" i="8" l="1"/>
  <c r="H72" i="8" s="1"/>
  <c r="AD61" i="1"/>
  <c r="AF34" i="1"/>
  <c r="AE69" i="1"/>
  <c r="AE74" i="1" s="1"/>
  <c r="AE56" i="1"/>
  <c r="AE44" i="1"/>
  <c r="AE61" i="1" l="1"/>
  <c r="C70" i="8"/>
  <c r="K70" i="8" s="1"/>
  <c r="B73" i="8"/>
  <c r="H73" i="8" s="1"/>
  <c r="AG34" i="1"/>
  <c r="AF69" i="1"/>
  <c r="AF74" i="1" s="1"/>
  <c r="AF56" i="1"/>
  <c r="AF44" i="1"/>
  <c r="AF61" i="1" l="1"/>
  <c r="C71" i="8"/>
  <c r="K71" i="8" s="1"/>
  <c r="B74" i="8"/>
  <c r="H74" i="8" s="1"/>
  <c r="AH34" i="1"/>
  <c r="AG69" i="1"/>
  <c r="AG74" i="1" s="1"/>
  <c r="AG56" i="1"/>
  <c r="C72" i="8" s="1"/>
  <c r="K72" i="8" s="1"/>
  <c r="AG44" i="1"/>
  <c r="B75" i="8" l="1"/>
  <c r="H75" i="8" s="1"/>
  <c r="AG61" i="1"/>
  <c r="AI34" i="1"/>
  <c r="AH69" i="1"/>
  <c r="AH74" i="1" s="1"/>
  <c r="AH56" i="1"/>
  <c r="C73" i="8" s="1"/>
  <c r="K73" i="8" s="1"/>
  <c r="AH44" i="1"/>
  <c r="D73" i="8" l="1"/>
  <c r="B76" i="8"/>
  <c r="H76" i="8" s="1"/>
  <c r="AH61" i="1"/>
  <c r="AJ34" i="1"/>
  <c r="AI69" i="1"/>
  <c r="AI74" i="1" s="1"/>
  <c r="AI56" i="1"/>
  <c r="AI44" i="1"/>
  <c r="AI61" i="1" l="1"/>
  <c r="E74" i="8" s="1"/>
  <c r="C74" i="8"/>
  <c r="K74" i="8" s="1"/>
  <c r="D74" i="8"/>
  <c r="E73" i="8"/>
  <c r="B77" i="8"/>
  <c r="H77" i="8" s="1"/>
  <c r="AK34" i="1"/>
  <c r="AJ69" i="1"/>
  <c r="AJ74" i="1" s="1"/>
  <c r="AJ56" i="1"/>
  <c r="AJ44" i="1"/>
  <c r="D75" i="8" l="1"/>
  <c r="C75" i="8"/>
  <c r="K75" i="8" s="1"/>
  <c r="AJ61" i="1"/>
  <c r="B78" i="8"/>
  <c r="H78" i="8" s="1"/>
  <c r="AL34" i="1"/>
  <c r="AK69" i="1"/>
  <c r="AK74" i="1" s="1"/>
  <c r="AK56" i="1"/>
  <c r="C76" i="8" s="1"/>
  <c r="K76" i="8" s="1"/>
  <c r="AK44" i="1"/>
  <c r="AK61" i="1" l="1"/>
  <c r="D76" i="8"/>
  <c r="E76" i="8"/>
  <c r="E75" i="8"/>
  <c r="B79" i="8"/>
  <c r="H79" i="8" s="1"/>
  <c r="AM34" i="1"/>
  <c r="AL69" i="1"/>
  <c r="AL74" i="1" s="1"/>
  <c r="AL56" i="1"/>
  <c r="C77" i="8" s="1"/>
  <c r="K77" i="8" s="1"/>
  <c r="AL44" i="1"/>
  <c r="D77" i="8" l="1"/>
  <c r="AL61" i="1"/>
  <c r="B80" i="8"/>
  <c r="H80" i="8" s="1"/>
  <c r="AN34" i="1"/>
  <c r="AM69" i="1"/>
  <c r="AM74" i="1" s="1"/>
  <c r="AM56" i="1"/>
  <c r="AM61" i="1" s="1"/>
  <c r="AM44" i="1"/>
  <c r="C78" i="8" l="1"/>
  <c r="K78" i="8" s="1"/>
  <c r="C79" i="8"/>
  <c r="K79" i="8" s="1"/>
  <c r="E77" i="8"/>
  <c r="E78" i="8"/>
  <c r="B81" i="8"/>
  <c r="H81" i="8" s="1"/>
  <c r="AO34" i="1"/>
  <c r="AN69" i="1"/>
  <c r="AN74" i="1" s="1"/>
  <c r="AN44" i="1"/>
  <c r="AN56" i="1"/>
  <c r="AN61" i="1" l="1"/>
  <c r="B82" i="8"/>
  <c r="H82" i="8" s="1"/>
  <c r="AP34" i="1"/>
  <c r="AO69" i="1"/>
  <c r="AO74" i="1" s="1"/>
  <c r="AO44" i="1"/>
  <c r="AO56" i="1"/>
  <c r="AO61" i="1" l="1"/>
  <c r="E80" i="8" s="1"/>
  <c r="C80" i="8"/>
  <c r="K80" i="8" s="1"/>
  <c r="E79" i="8"/>
  <c r="B83" i="8"/>
  <c r="H83" i="8" s="1"/>
  <c r="AQ34" i="1"/>
  <c r="AP69" i="1"/>
  <c r="AP74" i="1" s="1"/>
  <c r="AP44" i="1"/>
  <c r="AP56" i="1"/>
  <c r="AP61" i="1" l="1"/>
  <c r="C81" i="8"/>
  <c r="K81" i="8" s="1"/>
  <c r="B84" i="8"/>
  <c r="H84" i="8" s="1"/>
  <c r="AR34" i="1"/>
  <c r="AQ69" i="1"/>
  <c r="AQ74" i="1" s="1"/>
  <c r="AQ44" i="1"/>
  <c r="AQ56" i="1"/>
  <c r="C82" i="8" s="1"/>
  <c r="K82" i="8" s="1"/>
  <c r="AQ61" i="1" l="1"/>
  <c r="B85" i="8"/>
  <c r="H85" i="8" s="1"/>
  <c r="AS34" i="1"/>
  <c r="AR69" i="1"/>
  <c r="AR74" i="1" s="1"/>
  <c r="AR44" i="1"/>
  <c r="AR56" i="1"/>
  <c r="AR61" i="1" s="1"/>
  <c r="C83" i="8" l="1"/>
  <c r="K83" i="8" s="1"/>
  <c r="B86" i="8"/>
  <c r="H86" i="8" s="1"/>
  <c r="AT34" i="1"/>
  <c r="AS69" i="1"/>
  <c r="AS74" i="1" s="1"/>
  <c r="AS44" i="1"/>
  <c r="AS56" i="1"/>
  <c r="AS61" i="1" l="1"/>
  <c r="C84" i="8"/>
  <c r="K84" i="8" s="1"/>
  <c r="B87" i="8"/>
  <c r="H87" i="8" s="1"/>
  <c r="AU34" i="1"/>
  <c r="AT69" i="1"/>
  <c r="AT74" i="1" s="1"/>
  <c r="AT44" i="1"/>
  <c r="AT56" i="1"/>
  <c r="C85" i="8" s="1"/>
  <c r="K85" i="8" s="1"/>
  <c r="AT61" i="1" l="1"/>
  <c r="B88" i="8"/>
  <c r="H88" i="8" s="1"/>
  <c r="AV34" i="1"/>
  <c r="AU69" i="1"/>
  <c r="AU74" i="1" s="1"/>
  <c r="AU56" i="1"/>
  <c r="C86" i="8" s="1"/>
  <c r="K86" i="8" s="1"/>
  <c r="AU44" i="1"/>
  <c r="AU61" i="1" l="1"/>
  <c r="AW34" i="1"/>
  <c r="AV69" i="1"/>
  <c r="AV74" i="1" s="1"/>
  <c r="AV44" i="1"/>
  <c r="AV56" i="1"/>
  <c r="C87" i="8" s="1"/>
  <c r="K87" i="8" s="1"/>
  <c r="AV61" i="1" l="1"/>
  <c r="AW44" i="1"/>
  <c r="AW69" i="1"/>
  <c r="AW74" i="1" s="1"/>
  <c r="AW56" i="1"/>
  <c r="C88" i="8" s="1"/>
  <c r="K88" i="8" s="1"/>
  <c r="D70" i="8" l="1"/>
  <c r="D69" i="8"/>
  <c r="D66" i="8"/>
  <c r="D67" i="8"/>
  <c r="D71" i="8"/>
  <c r="D68" i="8"/>
  <c r="D72" i="8"/>
  <c r="D88" i="8"/>
  <c r="D84" i="8"/>
  <c r="D85" i="8"/>
  <c r="D78" i="8"/>
  <c r="D87" i="8"/>
  <c r="D82" i="8"/>
  <c r="D81" i="8"/>
  <c r="D79" i="8"/>
  <c r="D86" i="8"/>
  <c r="D80" i="8"/>
  <c r="D83" i="8"/>
  <c r="AW61" i="1"/>
  <c r="E71" i="8" l="1"/>
  <c r="E72" i="8"/>
  <c r="E70" i="8"/>
  <c r="E68" i="8"/>
  <c r="E69" i="8"/>
  <c r="E67" i="8"/>
  <c r="E88" i="8"/>
  <c r="E86" i="8"/>
  <c r="E81" i="8"/>
  <c r="E85" i="8"/>
  <c r="E87" i="8"/>
  <c r="E84" i="8"/>
  <c r="E82" i="8"/>
  <c r="E83" i="8"/>
  <c r="V89" i="8" l="1"/>
  <c r="K89" i="8" l="1"/>
  <c r="Y85" i="8" l="1"/>
  <c r="Y86" i="8" l="1"/>
  <c r="Y87" i="8" l="1"/>
  <c r="Y88" i="8"/>
  <c r="E18" i="14" l="1"/>
  <c r="E16" i="14" l="1"/>
  <c r="F15" i="14" l="1"/>
  <c r="E15" i="14"/>
  <c r="E17" i="14" s="1"/>
  <c r="F18" i="14" l="1"/>
  <c r="G18" i="14" l="1"/>
  <c r="F16" i="14"/>
  <c r="F17" i="14" s="1"/>
  <c r="G16" i="14" l="1"/>
  <c r="H18" i="14" l="1"/>
  <c r="I18" i="14" l="1"/>
  <c r="H16" i="14"/>
  <c r="J18" i="14"/>
  <c r="J16" i="14" l="1"/>
  <c r="I16" i="14"/>
  <c r="K18" i="14" l="1"/>
  <c r="K16" i="14" l="1"/>
  <c r="L18" i="14" l="1"/>
  <c r="L16" i="14" l="1"/>
  <c r="M18" i="14" l="1"/>
  <c r="M16" i="14" l="1"/>
  <c r="N18" i="14" l="1"/>
  <c r="N16" i="14" l="1"/>
  <c r="O18" i="14" l="1"/>
  <c r="O16" i="14" l="1"/>
  <c r="P18" i="14" l="1"/>
  <c r="P16" i="14" l="1"/>
  <c r="Q18" i="14" l="1"/>
  <c r="Q16" i="14" l="1"/>
  <c r="R18" i="14" l="1"/>
  <c r="R16" i="14" l="1"/>
  <c r="S18" i="14" l="1"/>
  <c r="S16" i="14" l="1"/>
  <c r="T18" i="14" l="1"/>
  <c r="T16" i="14" l="1"/>
  <c r="U18" i="14" l="1"/>
  <c r="U16" i="14" l="1"/>
  <c r="V18" i="14" l="1"/>
  <c r="V16" i="14" l="1"/>
  <c r="W18" i="14" l="1"/>
  <c r="J59" i="8" s="1"/>
  <c r="W16" i="14" l="1"/>
  <c r="X18" i="14" l="1"/>
  <c r="J60" i="8" s="1"/>
  <c r="X16" i="14" l="1"/>
  <c r="Y18" i="14" l="1"/>
  <c r="J61" i="8" s="1"/>
  <c r="Y16" i="14" l="1"/>
  <c r="Z18" i="14" l="1"/>
  <c r="J62" i="8" s="1"/>
  <c r="Z16" i="14" l="1"/>
  <c r="AA18" i="14" l="1"/>
  <c r="J63" i="8" s="1"/>
  <c r="AA16" i="14" l="1"/>
  <c r="AB18" i="14" l="1"/>
  <c r="J64" i="8" s="1"/>
  <c r="AB16" i="14" l="1"/>
  <c r="AC18" i="14" l="1"/>
  <c r="J65" i="8" s="1"/>
  <c r="AC16" i="14" l="1"/>
  <c r="AD18" i="14" l="1"/>
  <c r="J66" i="8" s="1"/>
  <c r="AD16" i="14" l="1"/>
  <c r="AE18" i="14" l="1"/>
  <c r="J67" i="8" s="1"/>
  <c r="AE16" i="14" l="1"/>
  <c r="AF18" i="14" l="1"/>
  <c r="J68" i="8" s="1"/>
  <c r="AF16" i="14" l="1"/>
  <c r="AG18" i="14" l="1"/>
  <c r="J69" i="8" s="1"/>
  <c r="AG16" i="14" l="1"/>
  <c r="AH18" i="14" l="1"/>
  <c r="J70" i="8" s="1"/>
  <c r="AH16" i="14" l="1"/>
  <c r="AI18" i="14" l="1"/>
  <c r="J71" i="8" s="1"/>
  <c r="AI16" i="14" l="1"/>
  <c r="AJ18" i="14" l="1"/>
  <c r="J72" i="8" s="1"/>
  <c r="AJ16" i="14" l="1"/>
  <c r="AK18" i="14" l="1"/>
  <c r="J73" i="8" s="1"/>
  <c r="AK16" i="14" l="1"/>
  <c r="AL18" i="14" l="1"/>
  <c r="J74" i="8" s="1"/>
  <c r="AL16" i="14" l="1"/>
  <c r="AM18" i="14" l="1"/>
  <c r="J75" i="8" s="1"/>
  <c r="AM16" i="14" l="1"/>
  <c r="AN18" i="14" l="1"/>
  <c r="J76" i="8" s="1"/>
  <c r="AN16" i="14" l="1"/>
  <c r="AO18" i="14" l="1"/>
  <c r="J77" i="8" s="1"/>
  <c r="AO16" i="14" l="1"/>
  <c r="AP18" i="14" l="1"/>
  <c r="J78" i="8" s="1"/>
  <c r="AP16" i="14" l="1"/>
  <c r="AQ18" i="14" l="1"/>
  <c r="J79" i="8" s="1"/>
  <c r="AQ16" i="14" l="1"/>
  <c r="AR18" i="14" l="1"/>
  <c r="J80" i="8" s="1"/>
  <c r="AR16" i="14" l="1"/>
  <c r="AS18" i="14" l="1"/>
  <c r="J81" i="8" s="1"/>
  <c r="AS16" i="14" l="1"/>
  <c r="AT18" i="14" l="1"/>
  <c r="J82" i="8" s="1"/>
  <c r="AT16" i="14" l="1"/>
  <c r="AU18" i="14" l="1"/>
  <c r="J83" i="8" s="1"/>
  <c r="AU16" i="14" l="1"/>
  <c r="AV18" i="14" l="1"/>
  <c r="J84" i="8" s="1"/>
  <c r="AV16" i="14" l="1"/>
  <c r="AW18" i="14" l="1"/>
  <c r="J85" i="8" s="1"/>
  <c r="AW16" i="14" l="1"/>
  <c r="AX18" i="14" l="1"/>
  <c r="J86" i="8" s="1"/>
  <c r="AX16" i="14" l="1"/>
  <c r="AY18" i="14" l="1"/>
  <c r="J87" i="8" s="1"/>
  <c r="AY16" i="14" l="1"/>
  <c r="AZ18" i="14"/>
  <c r="J88" i="8" s="1"/>
  <c r="AZ16" i="14" l="1"/>
  <c r="G15" i="14" l="1"/>
  <c r="G17" i="14" s="1"/>
  <c r="H15" i="14" l="1"/>
  <c r="H17" i="14" s="1"/>
  <c r="J15" i="14" l="1"/>
  <c r="J17" i="14" s="1"/>
  <c r="K15" i="14"/>
  <c r="K17" i="14" s="1"/>
  <c r="I15" i="14"/>
  <c r="I17" i="14" s="1"/>
  <c r="L15" i="14" l="1"/>
  <c r="L17" i="14" s="1"/>
  <c r="L70" i="1" s="1"/>
  <c r="K75" i="1"/>
  <c r="K70" i="1"/>
  <c r="M15" i="14" l="1"/>
  <c r="M17" i="14" s="1"/>
  <c r="N15" i="14"/>
  <c r="N17" i="14" s="1"/>
  <c r="P15" i="14"/>
  <c r="P17" i="14" s="1"/>
  <c r="O15" i="14"/>
  <c r="O17" i="14" s="1"/>
  <c r="M70" i="1"/>
  <c r="L75" i="1"/>
  <c r="P70" i="1" l="1"/>
  <c r="P75" i="1"/>
  <c r="S15" i="14"/>
  <c r="S17" i="14" s="1"/>
  <c r="R15" i="14"/>
  <c r="R17" i="14" s="1"/>
  <c r="N70" i="1"/>
  <c r="N75" i="1"/>
  <c r="O75" i="1"/>
  <c r="M75" i="1"/>
  <c r="O70" i="1"/>
  <c r="Q15" i="14" l="1"/>
  <c r="Q17" i="14" s="1"/>
  <c r="T15" i="14"/>
  <c r="T17" i="14" s="1"/>
  <c r="W15" i="14"/>
  <c r="W17" i="14" s="1"/>
  <c r="X15" i="14"/>
  <c r="X17" i="14" s="1"/>
  <c r="V15" i="14" l="1"/>
  <c r="V17" i="14" s="1"/>
  <c r="U15" i="14"/>
  <c r="U17" i="14" s="1"/>
  <c r="AB15" i="14"/>
  <c r="AB17" i="14" s="1"/>
  <c r="I60" i="8"/>
  <c r="I59" i="8"/>
  <c r="X75" i="1"/>
  <c r="G63" i="8" s="1"/>
  <c r="Q63" i="8" s="1"/>
  <c r="U63" i="8" s="1"/>
  <c r="U75" i="1"/>
  <c r="G60" i="8" s="1"/>
  <c r="Q60" i="8" s="1"/>
  <c r="U60" i="8" s="1"/>
  <c r="U70" i="1"/>
  <c r="F60" i="8" s="1"/>
  <c r="P60" i="8" s="1"/>
  <c r="T60" i="8" s="1"/>
  <c r="T70" i="1"/>
  <c r="F59" i="8" s="1"/>
  <c r="P59" i="8" s="1"/>
  <c r="Q75" i="1"/>
  <c r="T75" i="1"/>
  <c r="G59" i="8" s="1"/>
  <c r="Q59" i="8" s="1"/>
  <c r="Q70" i="1"/>
  <c r="S70" i="1"/>
  <c r="R70" i="1"/>
  <c r="S75" i="1"/>
  <c r="R75" i="1"/>
  <c r="Y60" i="8" l="1"/>
  <c r="Z60" i="8" s="1"/>
  <c r="AA15" i="14"/>
  <c r="AA17" i="14" s="1"/>
  <c r="L60" i="8"/>
  <c r="M60" i="8"/>
  <c r="U59" i="8"/>
  <c r="M59" i="8"/>
  <c r="L59" i="8"/>
  <c r="I64" i="8"/>
  <c r="X70" i="1"/>
  <c r="F63" i="8" s="1"/>
  <c r="P63" i="8" s="1"/>
  <c r="T63" i="8" s="1"/>
  <c r="Y63" i="8" s="1"/>
  <c r="V75" i="1"/>
  <c r="G61" i="8" s="1"/>
  <c r="Q61" i="8" s="1"/>
  <c r="U61" i="8" s="1"/>
  <c r="V70" i="1"/>
  <c r="F61" i="8" s="1"/>
  <c r="P61" i="8" s="1"/>
  <c r="T61" i="8" s="1"/>
  <c r="W75" i="1"/>
  <c r="G62" i="8" s="1"/>
  <c r="Q62" i="8" s="1"/>
  <c r="U62" i="8" s="1"/>
  <c r="W70" i="1"/>
  <c r="F62" i="8" s="1"/>
  <c r="P62" i="8" s="1"/>
  <c r="T62" i="8" s="1"/>
  <c r="T59" i="8"/>
  <c r="Y61" i="8" l="1"/>
  <c r="Z61" i="8" s="1"/>
  <c r="AA60" i="8"/>
  <c r="Z15" i="14"/>
  <c r="Z17" i="14" s="1"/>
  <c r="Y15" i="14"/>
  <c r="Y17" i="14" s="1"/>
  <c r="AF15" i="14"/>
  <c r="AF17" i="14" s="1"/>
  <c r="M64" i="8"/>
  <c r="L64" i="8"/>
  <c r="Y59" i="8"/>
  <c r="AA59" i="8"/>
  <c r="Y62" i="8"/>
  <c r="Z62" i="8" s="1"/>
  <c r="Z63" i="8" s="1"/>
  <c r="I63" i="8"/>
  <c r="AA64" i="8" l="1"/>
  <c r="AE15" i="14"/>
  <c r="AE17" i="14" s="1"/>
  <c r="I68" i="8"/>
  <c r="I61" i="8"/>
  <c r="AB75" i="1"/>
  <c r="G67" i="8" s="1"/>
  <c r="Q67" i="8" s="1"/>
  <c r="U67" i="8" s="1"/>
  <c r="AA70" i="1"/>
  <c r="F66" i="8" s="1"/>
  <c r="P66" i="8" s="1"/>
  <c r="T66" i="8" s="1"/>
  <c r="AB70" i="1"/>
  <c r="F67" i="8" s="1"/>
  <c r="P67" i="8" s="1"/>
  <c r="T67" i="8" s="1"/>
  <c r="AA75" i="1"/>
  <c r="G66" i="8" s="1"/>
  <c r="Q66" i="8" s="1"/>
  <c r="U66" i="8" s="1"/>
  <c r="Y70" i="1"/>
  <c r="F64" i="8" s="1"/>
  <c r="P64" i="8" s="1"/>
  <c r="Z75" i="1"/>
  <c r="G65" i="8" s="1"/>
  <c r="Q65" i="8" s="1"/>
  <c r="U65" i="8" s="1"/>
  <c r="Y75" i="1"/>
  <c r="G64" i="8" s="1"/>
  <c r="Q64" i="8" s="1"/>
  <c r="Z70" i="1"/>
  <c r="F65" i="8" s="1"/>
  <c r="P65" i="8" s="1"/>
  <c r="T65" i="8" s="1"/>
  <c r="M63" i="8"/>
  <c r="L63" i="8"/>
  <c r="I62" i="8"/>
  <c r="Y65" i="8" l="1"/>
  <c r="AA63" i="8"/>
  <c r="AC15" i="14"/>
  <c r="AC17" i="14" s="1"/>
  <c r="AJ15" i="14"/>
  <c r="AJ17" i="14" s="1"/>
  <c r="AD15" i="14"/>
  <c r="AD17" i="14" s="1"/>
  <c r="M62" i="8"/>
  <c r="L62" i="8"/>
  <c r="AA62" i="8" s="1"/>
  <c r="U64" i="8"/>
  <c r="Y67" i="8"/>
  <c r="L68" i="8"/>
  <c r="M68" i="8"/>
  <c r="Y66" i="8"/>
  <c r="L61" i="8"/>
  <c r="M61" i="8"/>
  <c r="T64" i="8"/>
  <c r="I67" i="8"/>
  <c r="AI15" i="14" l="1"/>
  <c r="AI17" i="14" s="1"/>
  <c r="M67" i="8"/>
  <c r="L67" i="8"/>
  <c r="AA67" i="8" s="1"/>
  <c r="AA61" i="8"/>
  <c r="I66" i="8"/>
  <c r="Y64" i="8"/>
  <c r="I72" i="8"/>
  <c r="AA68" i="8"/>
  <c r="I65" i="8"/>
  <c r="AF70" i="1"/>
  <c r="F71" i="8" s="1"/>
  <c r="P71" i="8" s="1"/>
  <c r="T71" i="8" s="1"/>
  <c r="AF75" i="1"/>
  <c r="G71" i="8" s="1"/>
  <c r="Q71" i="8" s="1"/>
  <c r="U71" i="8" s="1"/>
  <c r="AE75" i="1"/>
  <c r="G70" i="8" s="1"/>
  <c r="Q70" i="8" s="1"/>
  <c r="U70" i="8" s="1"/>
  <c r="AE70" i="1"/>
  <c r="F70" i="8" s="1"/>
  <c r="P70" i="8" s="1"/>
  <c r="T70" i="8" s="1"/>
  <c r="AD75" i="1"/>
  <c r="G69" i="8" s="1"/>
  <c r="Q69" i="8" s="1"/>
  <c r="U69" i="8" s="1"/>
  <c r="AC75" i="1"/>
  <c r="G68" i="8" s="1"/>
  <c r="Q68" i="8" s="1"/>
  <c r="AC70" i="1"/>
  <c r="F68" i="8" s="1"/>
  <c r="P68" i="8" s="1"/>
  <c r="AD70" i="1"/>
  <c r="F69" i="8" s="1"/>
  <c r="P69" i="8" s="1"/>
  <c r="T69" i="8" s="1"/>
  <c r="Y69" i="8" l="1"/>
  <c r="Y70" i="8"/>
  <c r="AN15" i="14"/>
  <c r="AN17" i="14" s="1"/>
  <c r="AH15" i="14"/>
  <c r="AH17" i="14" s="1"/>
  <c r="AG15" i="14"/>
  <c r="AG17" i="14" s="1"/>
  <c r="T68" i="8"/>
  <c r="U68" i="8"/>
  <c r="L65" i="8"/>
  <c r="M65" i="8"/>
  <c r="M72" i="8"/>
  <c r="L72" i="8"/>
  <c r="Y71" i="8"/>
  <c r="M66" i="8"/>
  <c r="L66" i="8"/>
  <c r="Z64" i="8"/>
  <c r="Z65" i="8" s="1"/>
  <c r="Z66" i="8" s="1"/>
  <c r="Z67" i="8" s="1"/>
  <c r="I71" i="8"/>
  <c r="AA66" i="8" l="1"/>
  <c r="AM15" i="14"/>
  <c r="AM17" i="14" s="1"/>
  <c r="AA65" i="8"/>
  <c r="Q8" i="8" s="1"/>
  <c r="Y68" i="8"/>
  <c r="AA72" i="8"/>
  <c r="I69" i="8"/>
  <c r="AJ70" i="1"/>
  <c r="F75" i="8" s="1"/>
  <c r="P75" i="8" s="1"/>
  <c r="T75" i="8" s="1"/>
  <c r="AJ75" i="1"/>
  <c r="G75" i="8" s="1"/>
  <c r="Q75" i="8" s="1"/>
  <c r="U75" i="8" s="1"/>
  <c r="AI70" i="1"/>
  <c r="F74" i="8" s="1"/>
  <c r="P74" i="8" s="1"/>
  <c r="T74" i="8" s="1"/>
  <c r="AI75" i="1"/>
  <c r="G74" i="8" s="1"/>
  <c r="Q74" i="8" s="1"/>
  <c r="U74" i="8" s="1"/>
  <c r="AG75" i="1"/>
  <c r="G72" i="8" s="1"/>
  <c r="Q72" i="8" s="1"/>
  <c r="AH75" i="1"/>
  <c r="G73" i="8" s="1"/>
  <c r="Q73" i="8" s="1"/>
  <c r="U73" i="8" s="1"/>
  <c r="AH70" i="1"/>
  <c r="F73" i="8" s="1"/>
  <c r="P73" i="8" s="1"/>
  <c r="T73" i="8" s="1"/>
  <c r="AG70" i="1"/>
  <c r="F72" i="8" s="1"/>
  <c r="P72" i="8" s="1"/>
  <c r="I70" i="8"/>
  <c r="M71" i="8"/>
  <c r="L71" i="8"/>
  <c r="I76" i="8"/>
  <c r="Y73" i="8" l="1"/>
  <c r="AK15" i="14"/>
  <c r="AK17" i="14" s="1"/>
  <c r="AL15" i="14"/>
  <c r="AL17" i="14" s="1"/>
  <c r="AR15" i="14"/>
  <c r="AR17" i="14" s="1"/>
  <c r="Y74" i="8"/>
  <c r="Z68" i="8"/>
  <c r="Z69" i="8" s="1"/>
  <c r="Z70" i="8" s="1"/>
  <c r="Z71" i="8" s="1"/>
  <c r="L69" i="8"/>
  <c r="M69" i="8"/>
  <c r="M76" i="8"/>
  <c r="L76" i="8"/>
  <c r="AA71" i="8"/>
  <c r="M70" i="8"/>
  <c r="L70" i="8"/>
  <c r="U72" i="8"/>
  <c r="Y75" i="8"/>
  <c r="T72" i="8"/>
  <c r="I75" i="8"/>
  <c r="AA70" i="8" l="1"/>
  <c r="AQ15" i="14"/>
  <c r="AQ17" i="14" s="1"/>
  <c r="L75" i="8"/>
  <c r="M75" i="8"/>
  <c r="AA69" i="8"/>
  <c r="I80" i="8"/>
  <c r="AA76" i="8"/>
  <c r="I74" i="8"/>
  <c r="Y72" i="8"/>
  <c r="I73" i="8"/>
  <c r="AN75" i="1"/>
  <c r="G79" i="8" s="1"/>
  <c r="Q79" i="8" s="1"/>
  <c r="U79" i="8" s="1"/>
  <c r="AN70" i="1"/>
  <c r="F79" i="8" s="1"/>
  <c r="P79" i="8" s="1"/>
  <c r="T79" i="8" s="1"/>
  <c r="AM70" i="1"/>
  <c r="F78" i="8" s="1"/>
  <c r="P78" i="8" s="1"/>
  <c r="T78" i="8" s="1"/>
  <c r="AM75" i="1"/>
  <c r="G78" i="8" s="1"/>
  <c r="Q78" i="8" s="1"/>
  <c r="U78" i="8" s="1"/>
  <c r="AK70" i="1"/>
  <c r="F76" i="8" s="1"/>
  <c r="P76" i="8" s="1"/>
  <c r="AL75" i="1"/>
  <c r="G77" i="8" s="1"/>
  <c r="Q77" i="8" s="1"/>
  <c r="U77" i="8" s="1"/>
  <c r="AK75" i="1"/>
  <c r="G76" i="8" s="1"/>
  <c r="Q76" i="8" s="1"/>
  <c r="U76" i="8" s="1"/>
  <c r="AL70" i="1"/>
  <c r="F77" i="8" s="1"/>
  <c r="P77" i="8" s="1"/>
  <c r="T77" i="8" s="1"/>
  <c r="Y79" i="8" l="1"/>
  <c r="Y78" i="8"/>
  <c r="AV15" i="14"/>
  <c r="AV17" i="14" s="1"/>
  <c r="I84" i="8" s="1"/>
  <c r="AP15" i="14"/>
  <c r="AP17" i="14" s="1"/>
  <c r="AO15" i="14"/>
  <c r="AO17" i="14" s="1"/>
  <c r="L73" i="8"/>
  <c r="M73" i="8"/>
  <c r="T76" i="8"/>
  <c r="L74" i="8"/>
  <c r="M74" i="8"/>
  <c r="L80" i="8"/>
  <c r="M80" i="8"/>
  <c r="AA75" i="8"/>
  <c r="Y77" i="8"/>
  <c r="Z72" i="8"/>
  <c r="Z73" i="8" s="1"/>
  <c r="Z74" i="8" s="1"/>
  <c r="Z75" i="8" s="1"/>
  <c r="I79" i="8"/>
  <c r="AA80" i="8" l="1"/>
  <c r="AU15" i="14"/>
  <c r="AU17" i="14" s="1"/>
  <c r="I83" i="8" s="1"/>
  <c r="L79" i="8"/>
  <c r="M79" i="8"/>
  <c r="AA74" i="8"/>
  <c r="AA73" i="8"/>
  <c r="I77" i="8"/>
  <c r="AR70" i="1"/>
  <c r="F83" i="8" s="1"/>
  <c r="P83" i="8" s="1"/>
  <c r="T83" i="8" s="1"/>
  <c r="AR75" i="1"/>
  <c r="G83" i="8" s="1"/>
  <c r="Q83" i="8" s="1"/>
  <c r="U83" i="8" s="1"/>
  <c r="AQ70" i="1"/>
  <c r="F82" i="8" s="1"/>
  <c r="P82" i="8" s="1"/>
  <c r="T82" i="8" s="1"/>
  <c r="AQ75" i="1"/>
  <c r="G82" i="8" s="1"/>
  <c r="Q82" i="8" s="1"/>
  <c r="U82" i="8" s="1"/>
  <c r="AO70" i="1"/>
  <c r="F80" i="8" s="1"/>
  <c r="P80" i="8" s="1"/>
  <c r="T80" i="8" s="1"/>
  <c r="AP70" i="1"/>
  <c r="F81" i="8" s="1"/>
  <c r="P81" i="8" s="1"/>
  <c r="T81" i="8" s="1"/>
  <c r="AP75" i="1"/>
  <c r="G81" i="8" s="1"/>
  <c r="Q81" i="8" s="1"/>
  <c r="U81" i="8" s="1"/>
  <c r="AO75" i="1"/>
  <c r="G80" i="8" s="1"/>
  <c r="Q80" i="8" s="1"/>
  <c r="U80" i="8" s="1"/>
  <c r="Y76" i="8"/>
  <c r="Z76" i="8" s="1"/>
  <c r="Z77" i="8" s="1"/>
  <c r="Z78" i="8" s="1"/>
  <c r="Z79" i="8" s="1"/>
  <c r="I78" i="8"/>
  <c r="M84" i="8"/>
  <c r="L84" i="8"/>
  <c r="Y80" i="8" l="1"/>
  <c r="Y81" i="8"/>
  <c r="AT15" i="14"/>
  <c r="AT17" i="14" s="1"/>
  <c r="I82" i="8" s="1"/>
  <c r="AZ15" i="14"/>
  <c r="AZ17" i="14" s="1"/>
  <c r="I88" i="8" s="1"/>
  <c r="AS15" i="14"/>
  <c r="AS17" i="14" s="1"/>
  <c r="Z80" i="8"/>
  <c r="Y83" i="8"/>
  <c r="AA79" i="8"/>
  <c r="AA84" i="8"/>
  <c r="M78" i="8"/>
  <c r="L78" i="8"/>
  <c r="AA78" i="8" s="1"/>
  <c r="Y82" i="8"/>
  <c r="L77" i="8"/>
  <c r="M77" i="8"/>
  <c r="L83" i="8"/>
  <c r="M83" i="8"/>
  <c r="Z81" i="8" l="1"/>
  <c r="Z82" i="8" s="1"/>
  <c r="Z83" i="8" s="1"/>
  <c r="AY15" i="14"/>
  <c r="AY17" i="14" s="1"/>
  <c r="I87" i="8" s="1"/>
  <c r="AA83" i="8"/>
  <c r="AA77" i="8"/>
  <c r="I81" i="8"/>
  <c r="AV75" i="1"/>
  <c r="G87" i="8" s="1"/>
  <c r="AV70" i="1"/>
  <c r="F87" i="8" s="1"/>
  <c r="AU70" i="1"/>
  <c r="F86" i="8" s="1"/>
  <c r="AU75" i="1"/>
  <c r="G86" i="8" s="1"/>
  <c r="AS75" i="1"/>
  <c r="G84" i="8" s="1"/>
  <c r="Q84" i="8" s="1"/>
  <c r="AS70" i="1"/>
  <c r="F84" i="8" s="1"/>
  <c r="P84" i="8" s="1"/>
  <c r="AT75" i="1"/>
  <c r="G85" i="8" s="1"/>
  <c r="AT70" i="1"/>
  <c r="F85" i="8" s="1"/>
  <c r="L88" i="8"/>
  <c r="M88" i="8"/>
  <c r="L82" i="8"/>
  <c r="M82" i="8"/>
  <c r="AW15" i="14" l="1"/>
  <c r="AW17" i="14" s="1"/>
  <c r="AX15" i="14"/>
  <c r="AX17" i="14" s="1"/>
  <c r="I86" i="8" s="1"/>
  <c r="AA82" i="8"/>
  <c r="T84" i="8"/>
  <c r="P89" i="8"/>
  <c r="L81" i="8"/>
  <c r="M81" i="8"/>
  <c r="AA88" i="8"/>
  <c r="U84" i="8"/>
  <c r="U89" i="8" s="1"/>
  <c r="Q89" i="8"/>
  <c r="M87" i="8"/>
  <c r="L87" i="8"/>
  <c r="AA87" i="8" l="1"/>
  <c r="AA81" i="8"/>
  <c r="Y84" i="8"/>
  <c r="T89" i="8"/>
  <c r="Q6" i="8" s="1"/>
  <c r="M86" i="8"/>
  <c r="L86" i="8"/>
  <c r="I85" i="8"/>
  <c r="AW70" i="1"/>
  <c r="F88" i="8" s="1"/>
  <c r="AW75" i="1"/>
  <c r="G88" i="8" s="1"/>
  <c r="AA86" i="8" l="1"/>
  <c r="M85" i="8"/>
  <c r="M89" i="8" s="1"/>
  <c r="L85" i="8"/>
  <c r="Z84" i="8"/>
  <c r="Z85" i="8" s="1"/>
  <c r="Z86" i="8" s="1"/>
  <c r="Z87" i="8" s="1"/>
  <c r="Z88" i="8" s="1"/>
  <c r="Y89" i="8"/>
  <c r="AA85" i="8" l="1"/>
  <c r="L89" i="8"/>
</calcChain>
</file>

<file path=xl/sharedStrings.xml><?xml version="1.0" encoding="utf-8"?>
<sst xmlns="http://schemas.openxmlformats.org/spreadsheetml/2006/main" count="237" uniqueCount="161">
  <si>
    <t xml:space="preserve">Product </t>
  </si>
  <si>
    <t>Year</t>
  </si>
  <si>
    <t>Source</t>
  </si>
  <si>
    <t>kWh/yr</t>
  </si>
  <si>
    <t xml:space="preserve">Unit Energy Consumption </t>
  </si>
  <si>
    <t>Standard Effective Year</t>
  </si>
  <si>
    <t>years</t>
  </si>
  <si>
    <t xml:space="preserve">Year </t>
  </si>
  <si>
    <t xml:space="preserve">Total </t>
  </si>
  <si>
    <t xml:space="preserve">BPA Appliance Standards Impact Analysis </t>
  </si>
  <si>
    <t>Total UEC</t>
  </si>
  <si>
    <t>Market Share by Product Class and Efficiency Tier (2005-2034)</t>
  </si>
  <si>
    <t xml:space="preserve">Aggregated Shipment Unit Energy Consumption </t>
  </si>
  <si>
    <t>Aggregated Installed Unit Energy Consumption Weighted by Vintage</t>
  </si>
  <si>
    <t xml:space="preserve">Average pre-case UEC </t>
  </si>
  <si>
    <t xml:space="preserve">Average post-case UEC </t>
  </si>
  <si>
    <t>Large Off</t>
  </si>
  <si>
    <t>Annual Days of Operation</t>
  </si>
  <si>
    <t>days/year</t>
  </si>
  <si>
    <t>Daily Hours of Use</t>
  </si>
  <si>
    <t>hours/day</t>
  </si>
  <si>
    <t>Change in water temperature</t>
  </si>
  <si>
    <t>°F</t>
  </si>
  <si>
    <t>5th Plan</t>
  </si>
  <si>
    <t>Baseline Flow Rate (gpm)</t>
  </si>
  <si>
    <t>Post-case flow rate (gpm)</t>
  </si>
  <si>
    <t>5th plan</t>
  </si>
  <si>
    <t>Actual</t>
  </si>
  <si>
    <t>6th plan</t>
  </si>
  <si>
    <t>Measured</t>
  </si>
  <si>
    <t>5th plan savings</t>
  </si>
  <si>
    <t>kWh/head</t>
  </si>
  <si>
    <t>PC_Spray_Head_6P_D1.xls</t>
  </si>
  <si>
    <t>PC-SprayHead-D1(Plan 5).xls</t>
  </si>
  <si>
    <t>Product Lifetime</t>
  </si>
  <si>
    <t>Heat Capacity of Water</t>
  </si>
  <si>
    <r>
      <t xml:space="preserve">Btu/(lb </t>
    </r>
    <r>
      <rPr>
        <sz val="11"/>
        <color theme="1"/>
        <rFont val="Calibri"/>
        <family val="2"/>
      </rPr>
      <t>°</t>
    </r>
    <r>
      <rPr>
        <sz val="9.9"/>
        <color theme="1"/>
        <rFont val="Calibri"/>
        <family val="2"/>
      </rPr>
      <t>F)</t>
    </r>
  </si>
  <si>
    <t>Density of water</t>
  </si>
  <si>
    <t>lb/gal</t>
  </si>
  <si>
    <t>Btu/kwh</t>
  </si>
  <si>
    <t>Pre-case Flow Rate</t>
  </si>
  <si>
    <t>Change in flow rate</t>
  </si>
  <si>
    <t>minutes/hour</t>
  </si>
  <si>
    <t>Hours per day</t>
  </si>
  <si>
    <t>Days per year</t>
  </si>
  <si>
    <t>Gallons per year</t>
  </si>
  <si>
    <t>Change in water termperature</t>
  </si>
  <si>
    <t>Hours/day</t>
  </si>
  <si>
    <t>gallons/year</t>
  </si>
  <si>
    <t>Energy Use</t>
  </si>
  <si>
    <t>6th Plan</t>
  </si>
  <si>
    <t>Post-case Flow rate</t>
  </si>
  <si>
    <t>gallons per minute</t>
  </si>
  <si>
    <t>Heads with electric heat in 2010</t>
  </si>
  <si>
    <t>kWh/gallon</t>
  </si>
  <si>
    <t>Commercial Pre Rinse Spray Valves</t>
  </si>
  <si>
    <t>Pre Case</t>
  </si>
  <si>
    <t>Post Case</t>
  </si>
  <si>
    <t>Flow Rate</t>
  </si>
  <si>
    <t>Back Calculation of Flow Rate based on 6th Plan Supply Curve Assumptions</t>
  </si>
  <si>
    <t>Btu/year (efficiency not included)</t>
  </si>
  <si>
    <t>kWh/year (efficiency included)</t>
  </si>
  <si>
    <t>Btu/year (efficiency included)</t>
  </si>
  <si>
    <t>UEC Calculations based on updated Assumptions</t>
  </si>
  <si>
    <t>5th Plan Time Horizon</t>
  </si>
  <si>
    <t>2005-2009</t>
  </si>
  <si>
    <t>6th Plan Time Horizon</t>
  </si>
  <si>
    <t>2010-2014</t>
  </si>
  <si>
    <t>6th Plan Projection</t>
  </si>
  <si>
    <t>2014-2034</t>
  </si>
  <si>
    <t>Efficiency Tiers</t>
  </si>
  <si>
    <t>Pre-Case Market Share Matrix</t>
  </si>
  <si>
    <t>Post Case Market Share Matrix</t>
  </si>
  <si>
    <t>Pre-case Unit Energy Consumption Weighted by Vintage</t>
  </si>
  <si>
    <t>Post-Case Unit Energy Consumption Weighted by Market Share</t>
  </si>
  <si>
    <t>Post Case Unit Energy Consumption Weighted by Market Share</t>
  </si>
  <si>
    <t>Pre-case Unit Energy Consumption Weighted by Market Share</t>
  </si>
  <si>
    <t>RTF</t>
  </si>
  <si>
    <t>6P</t>
  </si>
  <si>
    <t>Units</t>
  </si>
  <si>
    <t>Electric Water Heating Efficiency</t>
  </si>
  <si>
    <t>DOE Standard (gpm)</t>
  </si>
  <si>
    <t>DOE Standard Effective Year</t>
  </si>
  <si>
    <t>10 CFR 431 Subpart O</t>
  </si>
  <si>
    <t>Total kWh/year</t>
  </si>
  <si>
    <t>Water Heating UEC</t>
  </si>
  <si>
    <t>Model Pre-case Shipment UEC</t>
  </si>
  <si>
    <t>Model Post-case Shipment UEC</t>
  </si>
  <si>
    <t>Model Weighted Pre-case Installed UEC</t>
  </si>
  <si>
    <t xml:space="preserve">Model Weighted Post-case Installed UEC </t>
  </si>
  <si>
    <t xml:space="preserve">One-time Adjustment </t>
  </si>
  <si>
    <t>Notes</t>
  </si>
  <si>
    <t>Summary</t>
  </si>
  <si>
    <t>ComCookingPreRinseSprayValve_v2_0.xls, PC_Spray_Head_6P_D1.xls</t>
  </si>
  <si>
    <t>5th Plan Post-Case (1.6 gpm)</t>
  </si>
  <si>
    <t>6th Plan Pre-Case (1.6 gpm)</t>
  </si>
  <si>
    <t>6th Plan Post-Case (1.6 gpm)</t>
  </si>
  <si>
    <t>5th Plan Pre-Case (2.97 gpm)</t>
  </si>
  <si>
    <t>Unit Energy Consumption (kWh/year)</t>
  </si>
  <si>
    <t>Stock and Shipments</t>
  </si>
  <si>
    <t>First Year Energy Consumption</t>
  </si>
  <si>
    <t>Council's Shipments</t>
  </si>
  <si>
    <t>Model Shipments</t>
  </si>
  <si>
    <t>Total Energy Consumption (kWh)</t>
  </si>
  <si>
    <t>Total Energy Consumption (aMW)</t>
  </si>
  <si>
    <t>Savings (aMW)</t>
  </si>
  <si>
    <t>Claimable Non Programmatic Savings (aMW) Due to Standard</t>
  </si>
  <si>
    <t xml:space="preserve">2. Adjustment is negative because adjusted baseline UEC has higher consumption than the council projected UEC, the 6P projected potential was lower than available </t>
  </si>
  <si>
    <t xml:space="preserve">1. 6th Plan one-time adjustment accounts for the difference between the 6P baseline starting point and the model’s starting point. Difference is due to updates of the baseline UEC and shipment unit based on best available data. </t>
  </si>
  <si>
    <t>ComCookingPreRinseSprayValve_v2_0.xls</t>
  </si>
  <si>
    <t>Water and Waste Water Supply Savings</t>
  </si>
  <si>
    <t>kWh/year (water and wastewater supply)</t>
  </si>
  <si>
    <t>Water and Wastewater Supply UEC</t>
  </si>
  <si>
    <t>6th Plan One-time Adjustment (aMW) 2010-2014</t>
  </si>
  <si>
    <t>Cumulative Savings (aMW, through 2034)</t>
  </si>
  <si>
    <t xml:space="preserve">Council's Pre-case Shipment UEC </t>
  </si>
  <si>
    <t>Model Installed Stock (at Year End)</t>
  </si>
  <si>
    <t>Council Shipment * UEC (5P/6P)</t>
  </si>
  <si>
    <t xml:space="preserve">Model Shipments * Model Pre-Case UEC </t>
  </si>
  <si>
    <t xml:space="preserve">Model Shipments * Model Post-Case UEC </t>
  </si>
  <si>
    <t>Modeled Pre-case Consumption (Installed UEC * Stock)</t>
  </si>
  <si>
    <t>Modeled Post-case Consumption (Installed UEC* Stock)</t>
  </si>
  <si>
    <t>PNW Cumulative Savings</t>
  </si>
  <si>
    <t>DOE Carbon Savings Proxy</t>
  </si>
  <si>
    <t>Annual Savings Due to Standard Before Program Adjustments</t>
  </si>
  <si>
    <t>Program Savings</t>
  </si>
  <si>
    <t xml:space="preserve">Annual Non-programmatic Savings Due to Standard </t>
  </si>
  <si>
    <t>Total</t>
  </si>
  <si>
    <t>Medium Off</t>
  </si>
  <si>
    <t>Small Off</t>
  </si>
  <si>
    <t>Big Box</t>
  </si>
  <si>
    <t>Small Box</t>
  </si>
  <si>
    <t>High End</t>
  </si>
  <si>
    <t>Anchor</t>
  </si>
  <si>
    <t>K-12</t>
  </si>
  <si>
    <t>University</t>
  </si>
  <si>
    <t>Warehouse</t>
  </si>
  <si>
    <t>Supermarket</t>
  </si>
  <si>
    <t>MIniMart</t>
  </si>
  <si>
    <t>Restaurant</t>
  </si>
  <si>
    <t>Lodging</t>
  </si>
  <si>
    <t>Hospital</t>
  </si>
  <si>
    <t>OtherHealth</t>
  </si>
  <si>
    <t>Assembly</t>
  </si>
  <si>
    <t>Other</t>
  </si>
  <si>
    <t>Building Type</t>
  </si>
  <si>
    <t>Model</t>
  </si>
  <si>
    <t>Pre-rinse SV</t>
  </si>
  <si>
    <t>Shipments and Stock</t>
  </si>
  <si>
    <t xml:space="preserve">Building Type </t>
  </si>
  <si>
    <t>6P Shipments</t>
  </si>
  <si>
    <t>(units)</t>
  </si>
  <si>
    <t>pre-dates plan</t>
  </si>
  <si>
    <t>Replacement Shipments</t>
  </si>
  <si>
    <t>Net New Shipments</t>
  </si>
  <si>
    <t>Total Model Shipments</t>
  </si>
  <si>
    <t>Model Installed Stock</t>
  </si>
  <si>
    <t>Prerinse_Spray_Valves</t>
  </si>
  <si>
    <t>Lifetime</t>
  </si>
  <si>
    <t>N/A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</si>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</sst>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0.0000"/>
    <numFmt numFmtId="165" formatCode="0.000000"/>
    <numFmt numFmtId="166" formatCode="0.00000"/>
    <numFmt numFmtId="167" formatCode="0.0"/>
    <numFmt numFmtId="168" formatCode="_(* #,##0_);_(* \(#,##0\);_(* &quot;-&quot;??_);_(@_)"/>
    <numFmt numFmtId="169" formatCode="m/d/\ h:mm"/>
  </numFmts>
  <fonts count="58">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sz val="9"/>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sz val="10"/>
      <name val="Arial"/>
      <family val="2"/>
    </font>
    <font>
      <sz val="12"/>
      <color theme="1"/>
      <name val="Calibri"/>
      <family val="2"/>
      <scheme val="minor"/>
    </font>
    <font>
      <b/>
      <sz val="22"/>
      <color theme="1"/>
      <name val="Calibri"/>
      <family val="2"/>
      <scheme val="minor"/>
    </font>
    <font>
      <b/>
      <sz val="14"/>
      <color theme="1"/>
      <name val="Calibri"/>
      <family val="2"/>
      <scheme val="minor"/>
    </font>
    <font>
      <b/>
      <sz val="10"/>
      <color indexed="9"/>
      <name val="Arial"/>
      <family val="2"/>
    </font>
    <font>
      <sz val="12"/>
      <name val="Times New Roman"/>
      <family val="1"/>
    </font>
    <font>
      <b/>
      <sz val="12"/>
      <name val="Times New Roman"/>
      <family val="1"/>
    </font>
    <font>
      <sz val="10"/>
      <name val="Arial"/>
      <family val="2"/>
    </font>
    <font>
      <sz val="11"/>
      <color theme="1"/>
      <name val="Calibri"/>
      <family val="2"/>
    </font>
    <font>
      <sz val="9.9"/>
      <color theme="1"/>
      <name val="Calibri"/>
      <family val="2"/>
    </font>
    <font>
      <sz val="10"/>
      <name val="Helv"/>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indexed="56"/>
      <name val="Calibri"/>
      <family val="2"/>
    </font>
    <font>
      <sz val="11"/>
      <color rgb="FFFF0000"/>
      <name val="Calibri"/>
      <family val="2"/>
      <scheme val="minor"/>
    </font>
    <font>
      <sz val="11"/>
      <name val="Calibri"/>
      <family val="2"/>
      <scheme val="minor"/>
    </font>
    <font>
      <b/>
      <sz val="13"/>
      <color theme="3"/>
      <name val="Calibri"/>
      <family val="2"/>
      <scheme val="minor"/>
    </font>
    <font>
      <u/>
      <sz val="10"/>
      <color indexed="12"/>
      <name val="Arial"/>
      <family val="2"/>
    </font>
    <font>
      <b/>
      <sz val="13"/>
      <color indexed="62"/>
      <name val="Calibri"/>
      <family val="2"/>
    </font>
    <font>
      <u/>
      <sz val="7"/>
      <color indexed="12"/>
      <name val="Arial"/>
      <family val="2"/>
    </font>
    <font>
      <sz val="10"/>
      <name val="MS Sans Serif"/>
      <family val="2"/>
    </font>
    <font>
      <u/>
      <sz val="10"/>
      <color theme="10"/>
      <name val="Arial"/>
      <family val="2"/>
    </font>
    <font>
      <sz val="10"/>
      <name val="Times New Roman"/>
      <family val="1"/>
    </font>
    <font>
      <u/>
      <sz val="10"/>
      <color indexed="12"/>
      <name val="Times New Roman"/>
      <family val="1"/>
    </font>
    <font>
      <u/>
      <sz val="10"/>
      <color rgb="FF0000FF"/>
      <name val="Calibri"/>
      <family val="2"/>
      <scheme val="minor"/>
    </font>
    <font>
      <u/>
      <sz val="11"/>
      <color theme="10"/>
      <name val="Calibri"/>
      <family val="2"/>
    </font>
    <font>
      <sz val="10"/>
      <name val="Helv"/>
    </font>
    <font>
      <sz val="11"/>
      <color rgb="FF000000"/>
      <name val="Calibri"/>
      <family val="2"/>
      <scheme val="minor"/>
    </font>
    <font>
      <sz val="11"/>
      <name val="Segoe UI"/>
      <family val="2"/>
    </font>
    <font>
      <b/>
      <sz val="11"/>
      <color theme="0"/>
      <name val="Segoe UI"/>
      <family val="2"/>
    </font>
    <font>
      <sz val="10"/>
      <name val="Segoe UI"/>
      <family val="2"/>
    </font>
    <font>
      <b/>
      <sz val="11"/>
      <name val="Segoe UI"/>
      <family val="2"/>
    </font>
    <font>
      <b/>
      <u/>
      <sz val="11"/>
      <name val="Segoe UI"/>
      <family val="2"/>
    </font>
    <font>
      <i/>
      <sz val="11"/>
      <name val="Segoe UI"/>
      <family val="2"/>
    </font>
  </fonts>
  <fills count="4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77">
    <xf numFmtId="0" fontId="0" fillId="0" borderId="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0" fillId="0" borderId="0"/>
    <xf numFmtId="43" fontId="10" fillId="0" borderId="0" applyFont="0" applyFill="0" applyBorder="0" applyAlignment="0" applyProtection="0"/>
    <xf numFmtId="0" fontId="5" fillId="4" borderId="0" applyNumberFormat="0" applyAlignment="0">
      <alignment horizontal="right"/>
    </xf>
    <xf numFmtId="0" fontId="10" fillId="5" borderId="0" applyNumberFormat="0" applyAlignment="0"/>
    <xf numFmtId="9" fontId="10"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0" fontId="5" fillId="5" borderId="0" applyNumberFormat="0" applyAlignment="0"/>
    <xf numFmtId="9" fontId="5" fillId="0" borderId="0" applyFont="0" applyFill="0" applyBorder="0" applyAlignment="0" applyProtection="0"/>
    <xf numFmtId="0" fontId="5" fillId="0" borderId="0">
      <alignment readingOrder="1"/>
    </xf>
    <xf numFmtId="44" fontId="5" fillId="0" borderId="0" applyFont="0" applyFill="0" applyBorder="0" applyAlignment="0" applyProtection="0"/>
    <xf numFmtId="169" fontId="15" fillId="0" borderId="0"/>
    <xf numFmtId="0" fontId="16" fillId="0" borderId="0">
      <alignment horizontal="center" wrapText="1"/>
    </xf>
    <xf numFmtId="0" fontId="14" fillId="6" borderId="11">
      <alignment horizontal="left"/>
    </xf>
    <xf numFmtId="0" fontId="5" fillId="0" borderId="0"/>
    <xf numFmtId="0" fontId="5" fillId="0" borderId="0"/>
    <xf numFmtId="0" fontId="17" fillId="0" borderId="0">
      <alignment readingOrder="1"/>
    </xf>
    <xf numFmtId="43" fontId="17" fillId="0" borderId="0" applyFont="0" applyFill="0" applyBorder="0" applyAlignment="0" applyProtection="0"/>
    <xf numFmtId="44" fontId="17" fillId="0" borderId="0" applyFont="0" applyFill="0" applyBorder="0" applyAlignment="0" applyProtection="0"/>
    <xf numFmtId="0" fontId="17" fillId="5" borderId="0" applyNumberFormat="0" applyAlignment="0"/>
    <xf numFmtId="9" fontId="17"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5" borderId="0" applyNumberFormat="0" applyAlignment="0"/>
    <xf numFmtId="0" fontId="5" fillId="0" borderId="0">
      <alignment readingOrder="1"/>
    </xf>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25" borderId="29" applyNumberFormat="0" applyAlignment="0" applyProtection="0"/>
    <xf numFmtId="0" fontId="25" fillId="26" borderId="30"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31" applyNumberFormat="0" applyFill="0" applyAlignment="0" applyProtection="0"/>
    <xf numFmtId="0" fontId="29" fillId="0" borderId="32" applyNumberFormat="0" applyFill="0" applyAlignment="0" applyProtection="0"/>
    <xf numFmtId="0" fontId="29" fillId="0" borderId="0" applyNumberFormat="0" applyFill="0" applyBorder="0" applyAlignment="0" applyProtection="0"/>
    <xf numFmtId="0" fontId="30" fillId="12" borderId="29" applyNumberFormat="0" applyAlignment="0" applyProtection="0"/>
    <xf numFmtId="0" fontId="31" fillId="0" borderId="33" applyNumberFormat="0" applyFill="0" applyAlignment="0" applyProtection="0"/>
    <xf numFmtId="0" fontId="32" fillId="27" borderId="0" applyNumberFormat="0" applyBorder="0" applyAlignment="0" applyProtection="0"/>
    <xf numFmtId="0" fontId="5" fillId="28" borderId="34" applyNumberFormat="0" applyFont="0" applyAlignment="0" applyProtection="0"/>
    <xf numFmtId="0" fontId="33" fillId="25" borderId="35" applyNumberFormat="0" applyAlignment="0" applyProtection="0"/>
    <xf numFmtId="0" fontId="20" fillId="0" borderId="0"/>
    <xf numFmtId="0" fontId="34" fillId="0" borderId="0" applyNumberFormat="0" applyFill="0" applyBorder="0" applyAlignment="0" applyProtection="0"/>
    <xf numFmtId="0" fontId="35" fillId="0" borderId="36" applyNumberFormat="0" applyFill="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 fillId="0" borderId="0"/>
    <xf numFmtId="0" fontId="37" fillId="0" borderId="37" applyNumberFormat="0" applyFill="0" applyAlignment="0" applyProtection="0"/>
    <xf numFmtId="0" fontId="3" fillId="28" borderId="34" applyNumberFormat="0" applyFont="0" applyAlignment="0" applyProtection="0"/>
    <xf numFmtId="0" fontId="3" fillId="0" borderId="0"/>
    <xf numFmtId="0" fontId="5" fillId="0" borderId="0"/>
    <xf numFmtId="43" fontId="5" fillId="0" borderId="0" applyFont="0" applyFill="0" applyBorder="0" applyAlignment="0" applyProtection="0"/>
    <xf numFmtId="0" fontId="5" fillId="5" borderId="0" applyNumberFormat="0" applyAlignment="0"/>
    <xf numFmtId="9" fontId="5" fillId="0" borderId="0" applyFont="0" applyFill="0" applyBorder="0" applyAlignment="0" applyProtection="0"/>
    <xf numFmtId="0" fontId="3" fillId="0" borderId="0"/>
    <xf numFmtId="0" fontId="5" fillId="0" borderId="0">
      <alignment readingOrder="1"/>
    </xf>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4" fillId="6" borderId="11">
      <alignment horizontal="left"/>
    </xf>
    <xf numFmtId="0" fontId="42" fillId="0" borderId="37" applyNumberFormat="0" applyFill="0" applyAlignment="0" applyProtection="0"/>
    <xf numFmtId="0" fontId="42" fillId="0" borderId="37" applyNumberFormat="0" applyFill="0" applyAlignment="0" applyProtection="0"/>
    <xf numFmtId="0" fontId="4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1" fillId="0" borderId="0"/>
    <xf numFmtId="0" fontId="21" fillId="0" borderId="0"/>
    <xf numFmtId="0" fontId="5" fillId="0" borderId="0"/>
    <xf numFmtId="0" fontId="5" fillId="0" borderId="0"/>
    <xf numFmtId="0" fontId="21" fillId="28" borderId="34" applyNumberFormat="0" applyFont="0" applyAlignment="0" applyProtection="0"/>
    <xf numFmtId="0" fontId="21" fillId="28" borderId="34" applyNumberFormat="0" applyFont="0" applyAlignment="0" applyProtection="0"/>
    <xf numFmtId="9" fontId="21" fillId="0" borderId="0" applyFont="0" applyFill="0" applyBorder="0" applyAlignment="0" applyProtection="0"/>
    <xf numFmtId="9" fontId="5" fillId="0" borderId="0" applyFont="0" applyFill="0" applyBorder="0" applyAlignment="0" applyProtection="0"/>
    <xf numFmtId="0" fontId="5" fillId="0" borderId="0">
      <alignment readingOrder="1"/>
    </xf>
    <xf numFmtId="0" fontId="5" fillId="4" borderId="0" applyNumberFormat="0" applyAlignment="0">
      <alignment horizontal="right"/>
    </xf>
    <xf numFmtId="0" fontId="5" fillId="0" borderId="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alignment readingOrder="1"/>
    </xf>
    <xf numFmtId="0" fontId="5" fillId="0" borderId="0"/>
    <xf numFmtId="0" fontId="1" fillId="0" borderId="0"/>
    <xf numFmtId="0" fontId="21" fillId="0" borderId="0"/>
    <xf numFmtId="0" fontId="21" fillId="0" borderId="0"/>
    <xf numFmtId="0" fontId="21" fillId="0" borderId="0"/>
    <xf numFmtId="0" fontId="21" fillId="0" borderId="0"/>
    <xf numFmtId="0" fontId="21" fillId="0" borderId="0"/>
    <xf numFmtId="0" fontId="5" fillId="0" borderId="0">
      <alignment readingOrder="1"/>
    </xf>
    <xf numFmtId="0" fontId="21" fillId="0" borderId="0"/>
    <xf numFmtId="0" fontId="5" fillId="0" borderId="0"/>
    <xf numFmtId="0" fontId="21" fillId="0" borderId="0"/>
    <xf numFmtId="0" fontId="21" fillId="0" borderId="0"/>
    <xf numFmtId="0" fontId="21" fillId="0" borderId="0"/>
    <xf numFmtId="0" fontId="44" fillId="0" borderId="0"/>
    <xf numFmtId="0" fontId="21" fillId="0" borderId="0"/>
    <xf numFmtId="0" fontId="21" fillId="0" borderId="0"/>
    <xf numFmtId="0" fontId="21" fillId="0" borderId="0"/>
    <xf numFmtId="0" fontId="21" fillId="0" borderId="0"/>
    <xf numFmtId="0" fontId="5" fillId="0" borderId="0">
      <alignment readingOrder="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5" fillId="0" borderId="0">
      <alignment readingOrder="1"/>
    </xf>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 borderId="0" applyNumberFormat="0" applyAlignment="0">
      <alignment horizontal="right"/>
    </xf>
    <xf numFmtId="0" fontId="5" fillId="0" borderId="0">
      <alignment readingOrder="1"/>
    </xf>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 borderId="0" applyNumberFormat="0" applyAlignment="0">
      <alignment horizontal="right"/>
    </xf>
    <xf numFmtId="0" fontId="5" fillId="0" borderId="0"/>
    <xf numFmtId="0" fontId="5" fillId="0" borderId="0">
      <alignment readingOrder="1"/>
    </xf>
    <xf numFmtId="0" fontId="5" fillId="0" borderId="0"/>
    <xf numFmtId="0" fontId="5" fillId="0" borderId="0">
      <alignment readingOrder="1"/>
    </xf>
    <xf numFmtId="9" fontId="5" fillId="0" borderId="0" applyFont="0" applyFill="0" applyBorder="0" applyAlignment="0" applyProtection="0"/>
    <xf numFmtId="9" fontId="5" fillId="0" borderId="0" applyFont="0" applyFill="0" applyBorder="0" applyAlignment="0" applyProtection="0"/>
    <xf numFmtId="0" fontId="5" fillId="0" borderId="0">
      <alignment readingOrder="1"/>
    </xf>
    <xf numFmtId="9" fontId="5" fillId="0" borderId="0" applyFont="0" applyFill="0" applyBorder="0" applyAlignment="0" applyProtection="0"/>
    <xf numFmtId="0" fontId="5" fillId="0" borderId="0">
      <alignment readingOrder="1"/>
    </xf>
    <xf numFmtId="0" fontId="1" fillId="0" borderId="0"/>
    <xf numFmtId="44" fontId="1" fillId="0" borderId="0" applyFont="0" applyFill="0" applyBorder="0" applyAlignment="0" applyProtection="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41"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 borderId="0" applyNumberFormat="0" applyAlignment="0">
      <alignment horizontal="right"/>
    </xf>
    <xf numFmtId="0" fontId="5" fillId="4" borderId="0" applyNumberFormat="0" applyAlignment="0">
      <alignment horizontal="right"/>
    </xf>
    <xf numFmtId="0" fontId="5" fillId="4" borderId="0" applyNumberFormat="0" applyAlignment="0">
      <alignment horizontal="right"/>
    </xf>
    <xf numFmtId="0" fontId="5" fillId="4" borderId="0" applyNumberFormat="0" applyAlignment="0">
      <alignment horizontal="right"/>
    </xf>
    <xf numFmtId="0" fontId="5" fillId="4" borderId="0" applyNumberFormat="0" applyAlignment="0">
      <alignment horizontal="right"/>
    </xf>
    <xf numFmtId="0" fontId="5" fillId="5" borderId="0" applyNumberFormat="0" applyAlignment="0"/>
    <xf numFmtId="0" fontId="5" fillId="5" borderId="0" applyNumberFormat="0" applyAlignment="0"/>
    <xf numFmtId="0" fontId="14" fillId="6" borderId="11">
      <alignment horizontal="left"/>
    </xf>
    <xf numFmtId="0" fontId="40" fillId="0" borderId="40" applyNumberFormat="0" applyFill="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Protection="0">
      <alignment horizontal="left"/>
    </xf>
    <xf numFmtId="0" fontId="41" fillId="0" borderId="0" applyNumberFormat="0" applyFill="0" applyBorder="0" applyAlignment="0" applyProtection="0">
      <alignment readingOrder="1"/>
    </xf>
    <xf numFmtId="0" fontId="49"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1" fillId="0" borderId="0"/>
    <xf numFmtId="0" fontId="21" fillId="0" borderId="0"/>
    <xf numFmtId="0" fontId="21" fillId="0" borderId="0"/>
    <xf numFmtId="0" fontId="5" fillId="0" borderId="0">
      <alignment readingOrder="1"/>
    </xf>
    <xf numFmtId="0" fontId="5" fillId="0" borderId="0"/>
    <xf numFmtId="0" fontId="5" fillId="0" borderId="0"/>
    <xf numFmtId="0" fontId="5" fillId="0" borderId="0"/>
    <xf numFmtId="0" fontId="7" fillId="0" borderId="0"/>
    <xf numFmtId="0" fontId="5" fillId="0" borderId="0"/>
    <xf numFmtId="0" fontId="1" fillId="0" borderId="0"/>
    <xf numFmtId="0" fontId="5" fillId="0" borderId="0">
      <alignment readingOrder="1"/>
    </xf>
    <xf numFmtId="0" fontId="1"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21" fillId="0" borderId="0"/>
    <xf numFmtId="0" fontId="21" fillId="0" borderId="0"/>
    <xf numFmtId="0" fontId="5" fillId="0" borderId="0">
      <alignment readingOrder="1"/>
    </xf>
    <xf numFmtId="0" fontId="5" fillId="0" borderId="0">
      <alignment readingOrder="1"/>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5" fillId="0" borderId="0">
      <alignment readingOrder="1"/>
    </xf>
    <xf numFmtId="0" fontId="5" fillId="0" borderId="0">
      <alignment readingOrder="1"/>
    </xf>
    <xf numFmtId="0" fontId="1" fillId="29" borderId="41" applyNumberFormat="0" applyFont="0" applyAlignment="0" applyProtection="0"/>
    <xf numFmtId="0" fontId="1" fillId="29" borderId="41" applyNumberFormat="0" applyFont="0" applyAlignment="0" applyProtection="0"/>
    <xf numFmtId="0" fontId="1" fillId="29" borderId="41" applyNumberFormat="0" applyFont="0" applyAlignment="0" applyProtection="0"/>
    <xf numFmtId="0" fontId="1" fillId="29" borderId="41" applyNumberFormat="0" applyFont="0" applyAlignment="0" applyProtection="0"/>
    <xf numFmtId="0" fontId="1" fillId="29" borderId="41" applyNumberFormat="0" applyFont="0" applyAlignment="0" applyProtection="0"/>
    <xf numFmtId="0" fontId="1" fillId="29" borderId="41" applyNumberFormat="0" applyFont="0" applyAlignment="0" applyProtection="0"/>
    <xf numFmtId="0" fontId="1" fillId="29" borderId="41" applyNumberFormat="0" applyFont="0" applyAlignment="0" applyProtection="0"/>
    <xf numFmtId="0" fontId="1" fillId="29" borderId="4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0" fillId="0" borderId="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14" fillId="6" borderId="42">
      <alignment horizontal="left"/>
    </xf>
    <xf numFmtId="0" fontId="3" fillId="28" borderId="44" applyNumberFormat="0" applyFont="0" applyAlignment="0" applyProtection="0"/>
    <xf numFmtId="0" fontId="33" fillId="25" borderId="45" applyNumberFormat="0" applyAlignment="0" applyProtection="0"/>
    <xf numFmtId="0" fontId="14" fillId="6" borderId="48">
      <alignment horizontal="left"/>
    </xf>
    <xf numFmtId="0" fontId="5" fillId="28" borderId="44" applyNumberFormat="0" applyFont="0" applyAlignment="0" applyProtection="0"/>
    <xf numFmtId="0" fontId="21" fillId="28" borderId="44" applyNumberFormat="0" applyFont="0" applyAlignment="0" applyProtection="0"/>
    <xf numFmtId="0" fontId="21" fillId="28" borderId="44" applyNumberFormat="0" applyFont="0" applyAlignment="0" applyProtection="0"/>
    <xf numFmtId="0" fontId="14" fillId="6" borderId="42">
      <alignment horizontal="left"/>
    </xf>
    <xf numFmtId="0" fontId="35" fillId="0" borderId="52" applyNumberFormat="0" applyFill="0" applyAlignment="0" applyProtection="0"/>
    <xf numFmtId="0" fontId="14" fillId="6" borderId="48">
      <alignment horizontal="left"/>
    </xf>
    <xf numFmtId="0" fontId="24" fillId="25" borderId="43" applyNumberFormat="0" applyAlignment="0" applyProtection="0"/>
    <xf numFmtId="0" fontId="24" fillId="25" borderId="49" applyNumberFormat="0" applyAlignment="0" applyProtection="0"/>
    <xf numFmtId="0" fontId="3" fillId="28" borderId="50" applyNumberFormat="0" applyFont="0" applyAlignment="0" applyProtection="0"/>
    <xf numFmtId="0" fontId="21" fillId="28" borderId="50" applyNumberFormat="0" applyFont="0" applyAlignment="0" applyProtection="0"/>
    <xf numFmtId="0" fontId="14" fillId="6" borderId="48">
      <alignment horizontal="left"/>
    </xf>
    <xf numFmtId="0" fontId="30" fillId="12" borderId="49" applyNumberFormat="0" applyAlignment="0" applyProtection="0"/>
    <xf numFmtId="0" fontId="21" fillId="28" borderId="50" applyNumberFormat="0" applyFont="0" applyAlignment="0" applyProtection="0"/>
    <xf numFmtId="0" fontId="5" fillId="28" borderId="50" applyNumberFormat="0" applyFont="0" applyAlignment="0" applyProtection="0"/>
    <xf numFmtId="0" fontId="33" fillId="25" borderId="51" applyNumberFormat="0" applyAlignment="0" applyProtection="0"/>
    <xf numFmtId="43" fontId="3" fillId="0" borderId="0" applyFont="0" applyFill="0" applyBorder="0" applyAlignment="0" applyProtection="0"/>
    <xf numFmtId="0" fontId="35" fillId="0" borderId="46" applyNumberFormat="0" applyFill="0" applyAlignment="0" applyProtection="0"/>
    <xf numFmtId="0" fontId="30" fillId="12" borderId="43" applyNumberFormat="0" applyAlignment="0" applyProtection="0"/>
    <xf numFmtId="0" fontId="14" fillId="6" borderId="42">
      <alignment horizontal="left"/>
    </xf>
    <xf numFmtId="43" fontId="3" fillId="0" borderId="0" applyFont="0" applyFill="0" applyBorder="0" applyAlignment="0" applyProtection="0"/>
    <xf numFmtId="0" fontId="5" fillId="0" borderId="0"/>
    <xf numFmtId="0" fontId="3" fillId="0" borderId="0"/>
    <xf numFmtId="0" fontId="5" fillId="0" borderId="0"/>
    <xf numFmtId="43" fontId="5" fillId="0" borderId="0" applyFont="0" applyFill="0" applyBorder="0" applyAlignment="0" applyProtection="0"/>
    <xf numFmtId="0" fontId="5" fillId="5" borderId="0" applyNumberFormat="0" applyAlignment="0"/>
    <xf numFmtId="9" fontId="5" fillId="0" borderId="0" applyFont="0" applyFill="0" applyBorder="0" applyAlignment="0" applyProtection="0"/>
    <xf numFmtId="0" fontId="5"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8" borderId="34" applyNumberFormat="0" applyFont="0" applyAlignment="0" applyProtection="0"/>
    <xf numFmtId="0" fontId="24" fillId="25" borderId="29" applyNumberFormat="0" applyAlignment="0" applyProtection="0"/>
    <xf numFmtId="0" fontId="5" fillId="28" borderId="34" applyNumberFormat="0" applyFont="0" applyAlignment="0" applyProtection="0"/>
    <xf numFmtId="0" fontId="14" fillId="6" borderId="11">
      <alignment horizontal="left"/>
    </xf>
    <xf numFmtId="0" fontId="3" fillId="28" borderId="34" applyNumberFormat="0" applyFont="0" applyAlignment="0" applyProtection="0"/>
    <xf numFmtId="0" fontId="14" fillId="6" borderId="11">
      <alignment horizontal="left"/>
    </xf>
    <xf numFmtId="0" fontId="30" fillId="12" borderId="29" applyNumberFormat="0" applyAlignment="0" applyProtection="0"/>
    <xf numFmtId="0" fontId="33" fillId="25" borderId="35" applyNumberFormat="0" applyAlignment="0" applyProtection="0"/>
    <xf numFmtId="0" fontId="3" fillId="28" borderId="34" applyNumberFormat="0" applyFont="0" applyAlignment="0" applyProtection="0"/>
    <xf numFmtId="43" fontId="3" fillId="0" borderId="0" applyFont="0" applyFill="0" applyBorder="0" applyAlignment="0" applyProtection="0"/>
    <xf numFmtId="0" fontId="3" fillId="0" borderId="0"/>
    <xf numFmtId="0" fontId="5" fillId="0" borderId="0"/>
    <xf numFmtId="9" fontId="5" fillId="0" borderId="0" applyFont="0" applyFill="0" applyBorder="0" applyAlignment="0" applyProtection="0"/>
    <xf numFmtId="0" fontId="14" fillId="6" borderId="11">
      <alignment horizontal="left"/>
    </xf>
    <xf numFmtId="0" fontId="5" fillId="0" borderId="0">
      <alignment readingOrder="1"/>
    </xf>
    <xf numFmtId="0" fontId="24" fillId="25" borderId="29" applyNumberFormat="0" applyAlignment="0" applyProtection="0"/>
    <xf numFmtId="0" fontId="30" fillId="12" borderId="29" applyNumberFormat="0" applyAlignment="0" applyProtection="0"/>
    <xf numFmtId="0" fontId="5" fillId="28" borderId="34" applyNumberFormat="0" applyFont="0" applyAlignment="0" applyProtection="0"/>
    <xf numFmtId="0" fontId="33" fillId="25" borderId="35" applyNumberFormat="0" applyAlignment="0" applyProtection="0"/>
    <xf numFmtId="0" fontId="35" fillId="0" borderId="36" applyNumberFormat="0" applyFill="0" applyAlignment="0" applyProtection="0"/>
    <xf numFmtId="0" fontId="3" fillId="28" borderId="34" applyNumberFormat="0" applyFont="0" applyAlignment="0" applyProtection="0"/>
    <xf numFmtId="0" fontId="24" fillId="25" borderId="29" applyNumberFormat="0" applyAlignment="0" applyProtection="0"/>
    <xf numFmtId="0" fontId="30" fillId="12" borderId="29" applyNumberFormat="0" applyAlignment="0" applyProtection="0"/>
    <xf numFmtId="0" fontId="5" fillId="28" borderId="34" applyNumberFormat="0" applyFont="0" applyAlignment="0" applyProtection="0"/>
    <xf numFmtId="0" fontId="33" fillId="25" borderId="35" applyNumberFormat="0" applyAlignment="0" applyProtection="0"/>
    <xf numFmtId="43" fontId="3" fillId="0" borderId="0" applyFont="0" applyFill="0" applyBorder="0" applyAlignment="0" applyProtection="0"/>
    <xf numFmtId="0" fontId="35" fillId="0" borderId="36" applyNumberFormat="0" applyFill="0" applyAlignment="0" applyProtection="0"/>
    <xf numFmtId="0" fontId="3" fillId="28" borderId="34" applyNumberFormat="0" applyFont="0" applyAlignment="0" applyProtection="0"/>
    <xf numFmtId="0" fontId="35" fillId="0" borderId="36" applyNumberFormat="0" applyFill="0" applyAlignment="0" applyProtection="0"/>
    <xf numFmtId="0" fontId="3" fillId="28" borderId="34" applyNumberFormat="0" applyFont="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0" fontId="3" fillId="28" borderId="44" applyNumberFormat="0" applyFont="0" applyAlignment="0" applyProtection="0"/>
    <xf numFmtId="0" fontId="24" fillId="25" borderId="43" applyNumberFormat="0" applyAlignment="0" applyProtection="0"/>
    <xf numFmtId="0" fontId="5" fillId="28" borderId="44" applyNumberFormat="0" applyFont="0" applyAlignment="0" applyProtection="0"/>
    <xf numFmtId="0" fontId="14" fillId="6" borderId="42">
      <alignment horizontal="left"/>
    </xf>
    <xf numFmtId="0" fontId="3" fillId="28" borderId="44" applyNumberFormat="0" applyFont="0" applyAlignment="0" applyProtection="0"/>
    <xf numFmtId="0" fontId="14" fillId="6" borderId="42">
      <alignment horizontal="left"/>
    </xf>
    <xf numFmtId="0" fontId="30" fillId="12" borderId="43" applyNumberFormat="0" applyAlignment="0" applyProtection="0"/>
    <xf numFmtId="0" fontId="33" fillId="25" borderId="45" applyNumberFormat="0" applyAlignment="0" applyProtection="0"/>
    <xf numFmtId="0" fontId="3" fillId="28" borderId="44" applyNumberFormat="0" applyFont="0" applyAlignment="0" applyProtection="0"/>
    <xf numFmtId="0" fontId="14" fillId="6" borderId="42">
      <alignment horizontal="left"/>
    </xf>
    <xf numFmtId="0" fontId="24" fillId="25" borderId="43" applyNumberFormat="0" applyAlignment="0" applyProtection="0"/>
    <xf numFmtId="0" fontId="30" fillId="12" borderId="43" applyNumberFormat="0" applyAlignment="0" applyProtection="0"/>
    <xf numFmtId="0" fontId="5" fillId="28" borderId="44" applyNumberFormat="0" applyFont="0" applyAlignment="0" applyProtection="0"/>
    <xf numFmtId="0" fontId="33" fillId="25" borderId="45" applyNumberFormat="0" applyAlignment="0" applyProtection="0"/>
    <xf numFmtId="0" fontId="35" fillId="0" borderId="46" applyNumberFormat="0" applyFill="0" applyAlignment="0" applyProtection="0"/>
    <xf numFmtId="0" fontId="3" fillId="28" borderId="44" applyNumberFormat="0" applyFont="0" applyAlignment="0" applyProtection="0"/>
    <xf numFmtId="0" fontId="24" fillId="25" borderId="43" applyNumberFormat="0" applyAlignment="0" applyProtection="0"/>
    <xf numFmtId="0" fontId="30" fillId="12" borderId="43" applyNumberFormat="0" applyAlignment="0" applyProtection="0"/>
    <xf numFmtId="0" fontId="5" fillId="28" borderId="44" applyNumberFormat="0" applyFont="0" applyAlignment="0" applyProtection="0"/>
    <xf numFmtId="0" fontId="33" fillId="25" borderId="45" applyNumberFormat="0" applyAlignment="0" applyProtection="0"/>
    <xf numFmtId="0" fontId="35" fillId="0" borderId="46" applyNumberFormat="0" applyFill="0" applyAlignment="0" applyProtection="0"/>
    <xf numFmtId="0" fontId="3" fillId="28" borderId="44" applyNumberFormat="0" applyFont="0" applyAlignment="0" applyProtection="0"/>
    <xf numFmtId="0" fontId="35" fillId="0" borderId="46" applyNumberFormat="0" applyFill="0" applyAlignment="0" applyProtection="0"/>
    <xf numFmtId="0" fontId="3" fillId="28" borderId="44" applyNumberFormat="0" applyFont="0" applyAlignment="0" applyProtection="0"/>
    <xf numFmtId="0" fontId="3" fillId="28" borderId="50" applyNumberFormat="0" applyFont="0" applyAlignment="0" applyProtection="0"/>
    <xf numFmtId="0" fontId="24" fillId="25" borderId="49" applyNumberFormat="0" applyAlignment="0" applyProtection="0"/>
    <xf numFmtId="0" fontId="5" fillId="28" borderId="50" applyNumberFormat="0" applyFont="0" applyAlignment="0" applyProtection="0"/>
    <xf numFmtId="0" fontId="14" fillId="6" borderId="48">
      <alignment horizontal="left"/>
    </xf>
    <xf numFmtId="0" fontId="3" fillId="28" borderId="50" applyNumberFormat="0" applyFont="0" applyAlignment="0" applyProtection="0"/>
    <xf numFmtId="0" fontId="14" fillId="6" borderId="48">
      <alignment horizontal="left"/>
    </xf>
    <xf numFmtId="0" fontId="30" fillId="12" borderId="49" applyNumberFormat="0" applyAlignment="0" applyProtection="0"/>
    <xf numFmtId="0" fontId="33" fillId="25" borderId="51" applyNumberFormat="0" applyAlignment="0" applyProtection="0"/>
    <xf numFmtId="0" fontId="3" fillId="28" borderId="50" applyNumberFormat="0" applyFont="0" applyAlignment="0" applyProtection="0"/>
    <xf numFmtId="0" fontId="14" fillId="6" borderId="48">
      <alignment horizontal="left"/>
    </xf>
    <xf numFmtId="0" fontId="24" fillId="25" borderId="49" applyNumberFormat="0" applyAlignment="0" applyProtection="0"/>
    <xf numFmtId="0" fontId="30" fillId="12" borderId="49" applyNumberFormat="0" applyAlignment="0" applyProtection="0"/>
    <xf numFmtId="0" fontId="5" fillId="28" borderId="50" applyNumberFormat="0" applyFont="0" applyAlignment="0" applyProtection="0"/>
    <xf numFmtId="0" fontId="33" fillId="25" borderId="51" applyNumberFormat="0" applyAlignment="0" applyProtection="0"/>
    <xf numFmtId="0" fontId="35" fillId="0" borderId="52" applyNumberFormat="0" applyFill="0" applyAlignment="0" applyProtection="0"/>
    <xf numFmtId="0" fontId="3" fillId="28" borderId="50" applyNumberFormat="0" applyFont="0" applyAlignment="0" applyProtection="0"/>
    <xf numFmtId="0" fontId="24" fillId="25" borderId="49" applyNumberFormat="0" applyAlignment="0" applyProtection="0"/>
    <xf numFmtId="0" fontId="30" fillId="12" borderId="49" applyNumberFormat="0" applyAlignment="0" applyProtection="0"/>
    <xf numFmtId="0" fontId="5" fillId="28" borderId="50" applyNumberFormat="0" applyFont="0" applyAlignment="0" applyProtection="0"/>
    <xf numFmtId="0" fontId="33" fillId="25" borderId="51" applyNumberFormat="0" applyAlignment="0" applyProtection="0"/>
    <xf numFmtId="0" fontId="35" fillId="0" borderId="52" applyNumberFormat="0" applyFill="0" applyAlignment="0" applyProtection="0"/>
    <xf numFmtId="0" fontId="3" fillId="28" borderId="50" applyNumberFormat="0" applyFont="0" applyAlignment="0" applyProtection="0"/>
    <xf numFmtId="0" fontId="35" fillId="0" borderId="52" applyNumberFormat="0" applyFill="0" applyAlignment="0" applyProtection="0"/>
    <xf numFmtId="0" fontId="3" fillId="28" borderId="50" applyNumberFormat="0" applyFont="0" applyAlignment="0" applyProtection="0"/>
    <xf numFmtId="43" fontId="3" fillId="0" borderId="0" applyFont="0" applyFill="0" applyBorder="0" applyAlignment="0" applyProtection="0"/>
  </cellStyleXfs>
  <cellXfs count="196">
    <xf numFmtId="0" fontId="0" fillId="0" borderId="0" xfId="0"/>
    <xf numFmtId="0" fontId="0" fillId="2" borderId="0" xfId="0" applyFill="1"/>
    <xf numFmtId="0" fontId="0" fillId="2" borderId="4" xfId="0" applyFill="1" applyBorder="1"/>
    <xf numFmtId="0" fontId="0" fillId="2" borderId="0" xfId="0" applyFill="1" applyBorder="1"/>
    <xf numFmtId="0" fontId="0" fillId="2" borderId="5" xfId="0" applyFill="1" applyBorder="1"/>
    <xf numFmtId="2" fontId="5" fillId="2" borderId="0" xfId="0" applyNumberFormat="1" applyFont="1" applyFill="1" applyBorder="1" applyAlignment="1">
      <alignment horizontal="center"/>
    </xf>
    <xf numFmtId="1" fontId="5" fillId="2" borderId="0" xfId="0" applyNumberFormat="1" applyFont="1" applyFill="1" applyBorder="1" applyAlignment="1">
      <alignment horizontal="center"/>
    </xf>
    <xf numFmtId="0" fontId="7" fillId="2" borderId="0" xfId="0" applyFont="1" applyFill="1"/>
    <xf numFmtId="0" fontId="7" fillId="2" borderId="0" xfId="0" applyFont="1" applyFill="1" applyAlignment="1">
      <alignment wrapText="1"/>
    </xf>
    <xf numFmtId="0" fontId="8" fillId="2" borderId="1" xfId="0" applyFont="1" applyFill="1" applyBorder="1" applyAlignment="1">
      <alignment vertical="top"/>
    </xf>
    <xf numFmtId="0" fontId="7" fillId="2" borderId="0" xfId="0" applyFont="1" applyFill="1" applyBorder="1"/>
    <xf numFmtId="0" fontId="7" fillId="2" borderId="0" xfId="0" applyFont="1" applyFill="1" applyBorder="1" applyAlignment="1">
      <alignment horizontal="center"/>
    </xf>
    <xf numFmtId="0" fontId="7" fillId="2" borderId="5" xfId="0" applyFont="1" applyFill="1" applyBorder="1" applyAlignment="1">
      <alignment horizontal="center"/>
    </xf>
    <xf numFmtId="0" fontId="7" fillId="2" borderId="4" xfId="0" applyFont="1" applyFill="1" applyBorder="1" applyAlignment="1">
      <alignment horizontal="center"/>
    </xf>
    <xf numFmtId="0" fontId="9" fillId="2" borderId="0" xfId="0" applyFont="1" applyFill="1" applyBorder="1" applyAlignment="1">
      <alignment horizontal="center"/>
    </xf>
    <xf numFmtId="0" fontId="8" fillId="2" borderId="9" xfId="0" applyFont="1" applyFill="1" applyBorder="1" applyAlignment="1">
      <alignment horizontal="center"/>
    </xf>
    <xf numFmtId="0" fontId="7" fillId="2" borderId="0" xfId="0" applyFont="1" applyFill="1" applyAlignment="1">
      <alignment horizontal="center"/>
    </xf>
    <xf numFmtId="0" fontId="8" fillId="2" borderId="0" xfId="0" applyFont="1" applyFill="1"/>
    <xf numFmtId="0" fontId="8" fillId="2" borderId="2" xfId="0" applyFont="1" applyFill="1" applyBorder="1" applyAlignment="1">
      <alignment vertical="top"/>
    </xf>
    <xf numFmtId="0" fontId="8" fillId="2" borderId="3" xfId="0" applyFont="1" applyFill="1" applyBorder="1" applyAlignment="1">
      <alignment vertical="top"/>
    </xf>
    <xf numFmtId="0" fontId="8" fillId="2" borderId="0" xfId="0" applyFont="1" applyFill="1" applyBorder="1" applyAlignment="1">
      <alignment vertical="top"/>
    </xf>
    <xf numFmtId="0" fontId="0" fillId="2" borderId="9" xfId="0" applyFill="1" applyBorder="1"/>
    <xf numFmtId="0" fontId="2" fillId="2" borderId="9" xfId="0" applyFont="1" applyFill="1" applyBorder="1"/>
    <xf numFmtId="168" fontId="0" fillId="2" borderId="9" xfId="2" applyNumberFormat="1" applyFont="1" applyFill="1" applyBorder="1"/>
    <xf numFmtId="168" fontId="0" fillId="2" borderId="9" xfId="0" applyNumberFormat="1" applyFill="1" applyBorder="1"/>
    <xf numFmtId="0" fontId="0" fillId="2" borderId="2" xfId="0" applyFill="1" applyBorder="1"/>
    <xf numFmtId="0" fontId="0" fillId="2" borderId="3" xfId="0" applyFill="1" applyBorder="1"/>
    <xf numFmtId="0" fontId="0" fillId="2" borderId="6" xfId="0" applyFill="1" applyBorder="1"/>
    <xf numFmtId="0" fontId="0" fillId="2" borderId="7" xfId="0" applyFill="1" applyBorder="1"/>
    <xf numFmtId="0" fontId="0" fillId="2" borderId="8" xfId="0" applyFill="1" applyBorder="1"/>
    <xf numFmtId="0" fontId="13" fillId="2" borderId="0" xfId="0" applyFont="1" applyFill="1" applyBorder="1"/>
    <xf numFmtId="0" fontId="7" fillId="2" borderId="0" xfId="0" applyFont="1" applyFill="1" applyBorder="1" applyAlignment="1"/>
    <xf numFmtId="0" fontId="6" fillId="2" borderId="0" xfId="0" applyFont="1" applyFill="1" applyBorder="1" applyAlignment="1">
      <alignment horizontal="center" wrapText="1"/>
    </xf>
    <xf numFmtId="0" fontId="6" fillId="2" borderId="0" xfId="0" applyFont="1" applyFill="1" applyBorder="1" applyAlignment="1">
      <alignment horizontal="center"/>
    </xf>
    <xf numFmtId="0" fontId="5" fillId="2" borderId="0" xfId="0" applyFont="1" applyFill="1" applyBorder="1" applyAlignment="1">
      <alignment horizontal="center"/>
    </xf>
    <xf numFmtId="166" fontId="5"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165" fontId="5" fillId="2" borderId="0" xfId="0" applyNumberFormat="1" applyFont="1" applyFill="1" applyBorder="1" applyAlignment="1">
      <alignment horizontal="center"/>
    </xf>
    <xf numFmtId="0" fontId="0" fillId="2" borderId="9" xfId="0" applyFill="1" applyBorder="1" applyAlignment="1">
      <alignment horizontal="center"/>
    </xf>
    <xf numFmtId="0" fontId="7" fillId="2" borderId="0" xfId="0" applyFont="1" applyFill="1" applyBorder="1" applyAlignment="1">
      <alignment horizontal="center"/>
    </xf>
    <xf numFmtId="37" fontId="5" fillId="2" borderId="9" xfId="2" applyNumberFormat="1" applyFont="1" applyFill="1" applyBorder="1" applyAlignment="1">
      <alignment horizontal="center"/>
    </xf>
    <xf numFmtId="3" fontId="7" fillId="2" borderId="9" xfId="0" applyNumberFormat="1" applyFont="1" applyFill="1" applyBorder="1" applyAlignment="1"/>
    <xf numFmtId="0" fontId="8" fillId="2" borderId="9" xfId="0" applyFont="1" applyFill="1" applyBorder="1" applyAlignment="1">
      <alignment horizontal="center" vertical="center"/>
    </xf>
    <xf numFmtId="0" fontId="6" fillId="0" borderId="9" xfId="0" applyFont="1" applyBorder="1" applyAlignment="1">
      <alignment horizontal="center" vertical="center" wrapText="1"/>
    </xf>
    <xf numFmtId="0" fontId="7" fillId="2" borderId="9" xfId="0" applyFont="1" applyFill="1" applyBorder="1" applyAlignment="1"/>
    <xf numFmtId="0" fontId="7" fillId="0" borderId="9" xfId="0" applyFont="1" applyBorder="1" applyAlignment="1">
      <alignment horizontal="center" vertical="center"/>
    </xf>
    <xf numFmtId="0" fontId="7" fillId="2" borderId="2" xfId="0" applyFont="1" applyFill="1" applyBorder="1" applyAlignment="1"/>
    <xf numFmtId="0" fontId="7" fillId="2" borderId="0" xfId="0" applyFont="1" applyFill="1" applyAlignment="1"/>
    <xf numFmtId="0" fontId="7" fillId="2" borderId="4" xfId="0" applyFont="1" applyFill="1" applyBorder="1" applyAlignment="1"/>
    <xf numFmtId="0" fontId="7" fillId="2" borderId="5" xfId="0" applyFont="1" applyFill="1" applyBorder="1" applyAlignment="1"/>
    <xf numFmtId="0" fontId="8" fillId="2" borderId="0" xfId="0" applyFont="1" applyFill="1" applyBorder="1" applyAlignment="1"/>
    <xf numFmtId="0" fontId="9" fillId="2" borderId="0" xfId="0" applyFont="1" applyFill="1" applyBorder="1" applyAlignment="1"/>
    <xf numFmtId="9" fontId="7" fillId="2" borderId="0" xfId="0" applyNumberFormat="1" applyFont="1" applyFill="1" applyBorder="1" applyAlignment="1"/>
    <xf numFmtId="0" fontId="7" fillId="2" borderId="6" xfId="0" applyFont="1" applyFill="1" applyBorder="1" applyAlignment="1"/>
    <xf numFmtId="0" fontId="7" fillId="2" borderId="7" xfId="0" applyFont="1" applyFill="1" applyBorder="1" applyAlignment="1"/>
    <xf numFmtId="0" fontId="7" fillId="2" borderId="8" xfId="0" applyFont="1" applyFill="1" applyBorder="1" applyAlignment="1"/>
    <xf numFmtId="0" fontId="7" fillId="2" borderId="1" xfId="0" applyFont="1" applyFill="1" applyBorder="1" applyAlignment="1"/>
    <xf numFmtId="0" fontId="7" fillId="2" borderId="3" xfId="0" applyFont="1" applyFill="1" applyBorder="1" applyAlignment="1"/>
    <xf numFmtId="0" fontId="8" fillId="2" borderId="4" xfId="0" applyFont="1" applyFill="1" applyBorder="1" applyAlignment="1"/>
    <xf numFmtId="0" fontId="8" fillId="2" borderId="9" xfId="0" applyFont="1" applyFill="1" applyBorder="1" applyAlignment="1"/>
    <xf numFmtId="9" fontId="7" fillId="2" borderId="9" xfId="1" applyFont="1" applyFill="1" applyBorder="1" applyAlignment="1"/>
    <xf numFmtId="9" fontId="7" fillId="2" borderId="0" xfId="1" applyFont="1" applyFill="1" applyBorder="1" applyAlignment="1"/>
    <xf numFmtId="0" fontId="8" fillId="2" borderId="0" xfId="0" applyFont="1" applyFill="1" applyAlignment="1"/>
    <xf numFmtId="0" fontId="8" fillId="2" borderId="1" xfId="0" applyFont="1" applyFill="1" applyBorder="1" applyAlignment="1"/>
    <xf numFmtId="1" fontId="7" fillId="2" borderId="0" xfId="0" applyNumberFormat="1" applyFont="1" applyFill="1" applyBorder="1" applyAlignment="1"/>
    <xf numFmtId="0" fontId="0" fillId="2" borderId="0" xfId="0" applyFill="1" applyAlignment="1">
      <alignment horizontal="center" vertical="center"/>
    </xf>
    <xf numFmtId="0" fontId="12" fillId="2" borderId="1" xfId="0" applyFont="1" applyFill="1" applyBorder="1" applyAlignment="1">
      <alignment horizontal="centerContinuous"/>
    </xf>
    <xf numFmtId="0" fontId="12" fillId="2" borderId="2" xfId="0" applyFont="1" applyFill="1" applyBorder="1" applyAlignment="1">
      <alignment horizontal="centerContinuous"/>
    </xf>
    <xf numFmtId="0" fontId="7" fillId="2" borderId="2" xfId="0" applyFont="1" applyFill="1" applyBorder="1"/>
    <xf numFmtId="0" fontId="7" fillId="2" borderId="7" xfId="0" applyFont="1" applyFill="1" applyBorder="1"/>
    <xf numFmtId="1" fontId="0" fillId="2" borderId="9" xfId="0" applyNumberFormat="1" applyFill="1" applyBorder="1"/>
    <xf numFmtId="0" fontId="7" fillId="3" borderId="0" xfId="0" applyFont="1" applyFill="1" applyBorder="1"/>
    <xf numFmtId="0" fontId="0" fillId="2" borderId="9" xfId="0" applyFill="1" applyBorder="1" applyAlignment="1">
      <alignment wrapText="1"/>
    </xf>
    <xf numFmtId="0" fontId="0" fillId="2" borderId="0" xfId="0" applyFill="1" applyAlignment="1">
      <alignment wrapText="1"/>
    </xf>
    <xf numFmtId="0" fontId="18" fillId="2" borderId="9" xfId="0" applyFont="1" applyFill="1" applyBorder="1" applyAlignment="1">
      <alignment wrapText="1"/>
    </xf>
    <xf numFmtId="2" fontId="0" fillId="2" borderId="9" xfId="0" applyNumberFormat="1" applyFill="1" applyBorder="1"/>
    <xf numFmtId="0" fontId="0" fillId="2" borderId="20" xfId="0" applyFill="1" applyBorder="1" applyAlignment="1"/>
    <xf numFmtId="0" fontId="0" fillId="2" borderId="11" xfId="0" applyFill="1" applyBorder="1" applyAlignment="1"/>
    <xf numFmtId="0" fontId="0" fillId="2" borderId="21" xfId="0" applyFill="1" applyBorder="1" applyAlignment="1"/>
    <xf numFmtId="0" fontId="2" fillId="2" borderId="20" xfId="0" applyFont="1" applyFill="1" applyBorder="1" applyAlignment="1"/>
    <xf numFmtId="0" fontId="2" fillId="2" borderId="9" xfId="0" applyFont="1" applyFill="1" applyBorder="1" applyAlignment="1">
      <alignment wrapText="1"/>
    </xf>
    <xf numFmtId="0" fontId="18" fillId="2" borderId="9" xfId="0" applyFont="1" applyFill="1" applyBorder="1"/>
    <xf numFmtId="0" fontId="0" fillId="2" borderId="9" xfId="0" applyFill="1" applyBorder="1" applyAlignment="1">
      <alignment horizontal="left"/>
    </xf>
    <xf numFmtId="0" fontId="0" fillId="2" borderId="0" xfId="0" applyFill="1" applyBorder="1" applyAlignment="1"/>
    <xf numFmtId="0" fontId="2" fillId="2" borderId="9" xfId="0" applyFont="1" applyFill="1" applyBorder="1" applyAlignment="1">
      <alignment horizontal="left"/>
    </xf>
    <xf numFmtId="164" fontId="0" fillId="2" borderId="9" xfId="0" applyNumberFormat="1" applyFill="1" applyBorder="1" applyAlignment="1">
      <alignment horizontal="left"/>
    </xf>
    <xf numFmtId="0" fontId="13" fillId="2" borderId="0" xfId="0" applyFont="1" applyFill="1" applyBorder="1"/>
    <xf numFmtId="0" fontId="13" fillId="2" borderId="0" xfId="0" applyFont="1" applyFill="1" applyBorder="1"/>
    <xf numFmtId="0" fontId="0" fillId="2" borderId="0" xfId="0" applyFont="1" applyFill="1" applyBorder="1" applyAlignment="1">
      <alignment horizontal="left" vertical="top"/>
    </xf>
    <xf numFmtId="0" fontId="39" fillId="2" borderId="10" xfId="0" applyFont="1" applyFill="1" applyBorder="1" applyAlignment="1">
      <alignment horizontal="centerContinuous"/>
    </xf>
    <xf numFmtId="0" fontId="39" fillId="2" borderId="38" xfId="0" applyFont="1" applyFill="1" applyBorder="1" applyAlignment="1">
      <alignment horizontal="centerContinuous"/>
    </xf>
    <xf numFmtId="0" fontId="39" fillId="2" borderId="39" xfId="0" applyFont="1" applyFill="1" applyBorder="1" applyAlignment="1">
      <alignment horizontal="centerContinuous"/>
    </xf>
    <xf numFmtId="0" fontId="38" fillId="2" borderId="38" xfId="0" applyFont="1" applyFill="1" applyBorder="1" applyAlignment="1">
      <alignment horizontal="centerContinuous"/>
    </xf>
    <xf numFmtId="0" fontId="38" fillId="2" borderId="39" xfId="0" applyFont="1" applyFill="1" applyBorder="1" applyAlignment="1">
      <alignment horizontal="centerContinuous"/>
    </xf>
    <xf numFmtId="0" fontId="0" fillId="2" borderId="38" xfId="0" applyFill="1" applyBorder="1" applyAlignment="1">
      <alignment horizontal="centerContinuous"/>
    </xf>
    <xf numFmtId="0" fontId="0" fillId="2" borderId="39" xfId="0" applyFill="1" applyBorder="1" applyAlignment="1">
      <alignment horizontal="centerContinuous"/>
    </xf>
    <xf numFmtId="0" fontId="39" fillId="2" borderId="13" xfId="0" applyFont="1" applyFill="1" applyBorder="1"/>
    <xf numFmtId="167" fontId="39" fillId="2" borderId="9" xfId="0" applyNumberFormat="1" applyFont="1" applyFill="1" applyBorder="1"/>
    <xf numFmtId="0" fontId="39" fillId="2" borderId="9" xfId="0" applyFont="1" applyFill="1" applyBorder="1"/>
    <xf numFmtId="168" fontId="39" fillId="2" borderId="9" xfId="10" applyNumberFormat="1" applyFont="1" applyFill="1" applyBorder="1"/>
    <xf numFmtId="0" fontId="2" fillId="2" borderId="20" xfId="0" applyFont="1" applyFill="1" applyBorder="1" applyAlignment="1">
      <alignment wrapText="1"/>
    </xf>
    <xf numFmtId="0" fontId="2" fillId="2" borderId="11" xfId="0" applyFont="1" applyFill="1" applyBorder="1" applyAlignment="1">
      <alignment wrapText="1"/>
    </xf>
    <xf numFmtId="0" fontId="2" fillId="2" borderId="21" xfId="0" applyFont="1" applyFill="1" applyBorder="1" applyAlignment="1">
      <alignment wrapText="1"/>
    </xf>
    <xf numFmtId="0" fontId="2" fillId="2" borderId="11" xfId="0" applyFont="1" applyFill="1" applyBorder="1" applyAlignment="1"/>
    <xf numFmtId="0" fontId="2" fillId="2" borderId="21" xfId="0" applyFont="1" applyFill="1" applyBorder="1" applyAlignment="1"/>
    <xf numFmtId="0" fontId="11" fillId="2" borderId="53" xfId="0" applyFont="1" applyFill="1" applyBorder="1" applyAlignment="1">
      <alignment horizontal="left" vertical="center"/>
    </xf>
    <xf numFmtId="2" fontId="11" fillId="2" borderId="0" xfId="0" applyNumberFormat="1" applyFont="1" applyFill="1" applyBorder="1" applyAlignment="1">
      <alignment horizontal="left" vertical="center" wrapText="1"/>
    </xf>
    <xf numFmtId="0" fontId="11" fillId="2" borderId="0" xfId="0" applyFont="1" applyFill="1" applyBorder="1" applyAlignment="1">
      <alignment horizontal="left" vertical="center" wrapText="1"/>
    </xf>
    <xf numFmtId="1" fontId="0" fillId="2" borderId="47" xfId="0" applyNumberFormat="1" applyFill="1" applyBorder="1"/>
    <xf numFmtId="0" fontId="2" fillId="2" borderId="47" xfId="0" applyFont="1" applyFill="1" applyBorder="1" applyAlignment="1">
      <alignment horizontal="center" vertical="center" wrapText="1"/>
    </xf>
    <xf numFmtId="0" fontId="39" fillId="2" borderId="53" xfId="0" applyFont="1" applyFill="1" applyBorder="1"/>
    <xf numFmtId="168" fontId="0" fillId="2" borderId="17" xfId="2" applyNumberFormat="1" applyFont="1" applyFill="1" applyBorder="1"/>
    <xf numFmtId="168" fontId="0" fillId="2" borderId="16" xfId="2" applyNumberFormat="1" applyFont="1" applyFill="1" applyBorder="1"/>
    <xf numFmtId="168" fontId="0" fillId="2" borderId="53" xfId="2" applyNumberFormat="1" applyFont="1" applyFill="1" applyBorder="1"/>
    <xf numFmtId="0" fontId="39" fillId="2" borderId="53" xfId="0" applyFont="1" applyFill="1" applyBorder="1" applyAlignment="1">
      <alignment horizontal="left"/>
    </xf>
    <xf numFmtId="0" fontId="11" fillId="2" borderId="53" xfId="0" applyFont="1" applyFill="1" applyBorder="1" applyAlignment="1">
      <alignment horizontal="left" vertical="center" wrapText="1"/>
    </xf>
    <xf numFmtId="0" fontId="0" fillId="2" borderId="48" xfId="0" applyFill="1" applyBorder="1"/>
    <xf numFmtId="0" fontId="39" fillId="2" borderId="48" xfId="0" applyFont="1" applyFill="1" applyBorder="1" applyAlignment="1">
      <alignment horizontal="centerContinuous"/>
    </xf>
    <xf numFmtId="0" fontId="39" fillId="2" borderId="54" xfId="0" applyFont="1" applyFill="1" applyBorder="1" applyAlignment="1">
      <alignment horizontal="centerContinuous"/>
    </xf>
    <xf numFmtId="0" fontId="2" fillId="2" borderId="53" xfId="0" applyFont="1" applyFill="1" applyBorder="1" applyAlignment="1">
      <alignment horizontal="center" vertical="center" wrapText="1"/>
    </xf>
    <xf numFmtId="2" fontId="11" fillId="2" borderId="0" xfId="0" applyNumberFormat="1" applyFont="1" applyFill="1" applyBorder="1" applyAlignment="1">
      <alignment vertical="center" wrapText="1"/>
    </xf>
    <xf numFmtId="0" fontId="0" fillId="2" borderId="55" xfId="0" applyFill="1" applyBorder="1"/>
    <xf numFmtId="0" fontId="0" fillId="2" borderId="0" xfId="0" applyFill="1" applyBorder="1"/>
    <xf numFmtId="0" fontId="0" fillId="2" borderId="0" xfId="0" applyFill="1" applyAlignment="1">
      <alignment horizontal="center" vertical="center"/>
    </xf>
    <xf numFmtId="0" fontId="0" fillId="2" borderId="0" xfId="0" applyFill="1" applyBorder="1" applyAlignment="1">
      <alignment horizontal="center" vertical="center" wrapText="1"/>
    </xf>
    <xf numFmtId="0" fontId="0" fillId="2" borderId="13" xfId="0" applyFill="1" applyBorder="1" applyAlignment="1">
      <alignment horizontal="center"/>
    </xf>
    <xf numFmtId="0" fontId="0" fillId="2" borderId="15" xfId="0" applyFill="1" applyBorder="1"/>
    <xf numFmtId="0" fontId="0" fillId="2" borderId="53" xfId="0" applyFill="1" applyBorder="1"/>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51" fillId="2" borderId="19" xfId="0" applyFont="1" applyFill="1" applyBorder="1"/>
    <xf numFmtId="0" fontId="39" fillId="2" borderId="12"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2" fillId="2" borderId="0" xfId="0" applyFont="1" applyFill="1" applyAlignment="1">
      <alignment horizontal="center"/>
    </xf>
    <xf numFmtId="0" fontId="0" fillId="0" borderId="9" xfId="0" applyFill="1" applyBorder="1" applyAlignment="1">
      <alignment horizontal="center" vertical="center"/>
    </xf>
    <xf numFmtId="0" fontId="11" fillId="2" borderId="53" xfId="0" applyFont="1" applyFill="1" applyBorder="1" applyAlignment="1">
      <alignment horizontal="center" vertical="center" wrapText="1"/>
    </xf>
    <xf numFmtId="2" fontId="11" fillId="2" borderId="53" xfId="0" applyNumberFormat="1" applyFont="1" applyFill="1" applyBorder="1" applyAlignment="1">
      <alignment horizontal="center" vertical="center" wrapText="1"/>
    </xf>
    <xf numFmtId="0" fontId="0" fillId="2" borderId="53" xfId="0" applyFill="1" applyBorder="1" applyAlignment="1">
      <alignment horizontal="center"/>
    </xf>
    <xf numFmtId="0" fontId="39" fillId="0" borderId="53" xfId="0" applyFont="1" applyFill="1" applyBorder="1"/>
    <xf numFmtId="168" fontId="0" fillId="0" borderId="9" xfId="2" applyNumberFormat="1" applyFont="1" applyFill="1" applyBorder="1"/>
    <xf numFmtId="0" fontId="0" fillId="0" borderId="9" xfId="0" applyFill="1" applyBorder="1"/>
    <xf numFmtId="167" fontId="39" fillId="0" borderId="54" xfId="0" applyNumberFormat="1" applyFont="1" applyFill="1" applyBorder="1"/>
    <xf numFmtId="0" fontId="52" fillId="42" borderId="0" xfId="0" applyFont="1" applyFill="1" applyBorder="1"/>
    <xf numFmtId="0" fontId="52" fillId="42" borderId="0" xfId="0" applyFont="1" applyFill="1" applyBorder="1" applyAlignment="1">
      <alignment horizontal="right" indent="1"/>
    </xf>
    <xf numFmtId="0" fontId="53" fillId="43" borderId="56" xfId="0" applyFont="1" applyFill="1" applyBorder="1" applyAlignment="1">
      <alignment horizontal="center"/>
    </xf>
    <xf numFmtId="0" fontId="54" fillId="42" borderId="0" xfId="0" applyFont="1" applyFill="1" applyBorder="1" applyAlignment="1">
      <alignment horizontal="center" vertical="center"/>
    </xf>
    <xf numFmtId="0" fontId="55" fillId="2" borderId="56" xfId="0" applyFont="1" applyFill="1" applyBorder="1" applyAlignment="1">
      <alignment horizontal="center"/>
    </xf>
    <xf numFmtId="0" fontId="55" fillId="42" borderId="0" xfId="0" applyFont="1" applyFill="1" applyBorder="1"/>
    <xf numFmtId="0" fontId="52" fillId="44" borderId="1" xfId="0" applyFont="1" applyFill="1" applyBorder="1"/>
    <xf numFmtId="0" fontId="52" fillId="44" borderId="2" xfId="0" applyFont="1" applyFill="1" applyBorder="1" applyAlignment="1"/>
    <xf numFmtId="0" fontId="52" fillId="44" borderId="2" xfId="0" applyFont="1" applyFill="1" applyBorder="1" applyAlignment="1">
      <alignment horizontal="right" indent="1"/>
    </xf>
    <xf numFmtId="0" fontId="52" fillId="44" borderId="3" xfId="0" applyFont="1" applyFill="1" applyBorder="1"/>
    <xf numFmtId="0" fontId="52" fillId="44" borderId="4" xfId="0" applyFont="1" applyFill="1" applyBorder="1"/>
    <xf numFmtId="0" fontId="56" fillId="44" borderId="0" xfId="0" applyFont="1" applyFill="1" applyBorder="1" applyAlignment="1">
      <alignment horizontal="right" vertical="center" indent="1"/>
    </xf>
    <xf numFmtId="0" fontId="52" fillId="44" borderId="0" xfId="0" applyFont="1" applyFill="1" applyBorder="1"/>
    <xf numFmtId="0" fontId="52" fillId="44" borderId="0" xfId="0" applyFont="1" applyFill="1" applyBorder="1" applyAlignment="1">
      <alignment horizontal="right" indent="1"/>
    </xf>
    <xf numFmtId="0" fontId="52" fillId="44" borderId="5" xfId="0" applyFont="1" applyFill="1" applyBorder="1"/>
    <xf numFmtId="0" fontId="56" fillId="44" borderId="0" xfId="0" applyFont="1" applyFill="1" applyBorder="1" applyAlignment="1">
      <alignment horizontal="left"/>
    </xf>
    <xf numFmtId="0" fontId="57" fillId="44" borderId="0" xfId="0" applyFont="1" applyFill="1" applyBorder="1" applyAlignment="1">
      <alignment horizontal="center"/>
    </xf>
    <xf numFmtId="0" fontId="52" fillId="44" borderId="0" xfId="0" applyFont="1" applyFill="1" applyBorder="1" applyAlignment="1">
      <alignment horizontal="right" vertical="center" indent="1"/>
    </xf>
    <xf numFmtId="0" fontId="52" fillId="44" borderId="0" xfId="0" applyFont="1" applyFill="1" applyBorder="1" applyAlignment="1">
      <alignment horizontal="center" vertical="center"/>
    </xf>
    <xf numFmtId="3" fontId="52" fillId="2" borderId="53" xfId="576" applyNumberFormat="1" applyFont="1" applyFill="1" applyBorder="1" applyAlignment="1">
      <alignment horizontal="right" indent="1"/>
    </xf>
    <xf numFmtId="0" fontId="52" fillId="44" borderId="6" xfId="0" applyFont="1" applyFill="1" applyBorder="1"/>
    <xf numFmtId="0" fontId="52" fillId="44" borderId="7" xfId="0" applyFont="1" applyFill="1" applyBorder="1" applyAlignment="1"/>
    <xf numFmtId="0" fontId="52" fillId="44" borderId="7" xfId="0" applyFont="1" applyFill="1" applyBorder="1" applyAlignment="1">
      <alignment horizontal="right" indent="1"/>
    </xf>
    <xf numFmtId="0" fontId="52" fillId="44" borderId="8" xfId="0" applyFont="1" applyFill="1" applyBorder="1"/>
    <xf numFmtId="0" fontId="5" fillId="42" borderId="0" xfId="0" applyFont="1" applyFill="1" applyBorder="1"/>
    <xf numFmtId="0" fontId="0" fillId="0" borderId="53" xfId="0" applyFill="1" applyBorder="1" applyAlignment="1">
      <alignment horizontal="left"/>
    </xf>
    <xf numFmtId="2" fontId="11" fillId="0" borderId="53" xfId="0" applyNumberFormat="1" applyFont="1" applyFill="1" applyBorder="1" applyAlignment="1">
      <alignment horizontal="center" vertical="center" wrapText="1"/>
    </xf>
    <xf numFmtId="0" fontId="39" fillId="2" borderId="24" xfId="0" applyFont="1" applyFill="1" applyBorder="1" applyAlignment="1">
      <alignment horizontal="center" vertical="center" wrapText="1"/>
    </xf>
    <xf numFmtId="0" fontId="0" fillId="2" borderId="9" xfId="0" applyFill="1" applyBorder="1" applyAlignment="1">
      <alignment horizontal="left"/>
    </xf>
    <xf numFmtId="0" fontId="2" fillId="2" borderId="9" xfId="0" applyFont="1" applyFill="1" applyBorder="1" applyAlignment="1">
      <alignment horizontal="left"/>
    </xf>
    <xf numFmtId="0" fontId="2" fillId="2" borderId="20" xfId="0" applyFont="1" applyFill="1" applyBorder="1" applyAlignment="1">
      <alignment horizontal="left"/>
    </xf>
    <xf numFmtId="0" fontId="2" fillId="2" borderId="21" xfId="0" applyFont="1" applyFill="1" applyBorder="1" applyAlignment="1">
      <alignment horizontal="left"/>
    </xf>
    <xf numFmtId="0" fontId="2" fillId="2" borderId="22" xfId="0" applyFont="1" applyFill="1" applyBorder="1" applyAlignment="1">
      <alignment horizontal="left"/>
    </xf>
    <xf numFmtId="0" fontId="2" fillId="2" borderId="26" xfId="0" applyFont="1" applyFill="1" applyBorder="1" applyAlignment="1">
      <alignment horizontal="left"/>
    </xf>
    <xf numFmtId="0" fontId="2" fillId="2" borderId="23" xfId="0" applyFont="1" applyFill="1" applyBorder="1" applyAlignment="1">
      <alignment horizontal="left"/>
    </xf>
    <xf numFmtId="0" fontId="2" fillId="2" borderId="24" xfId="0" applyFont="1" applyFill="1" applyBorder="1" applyAlignment="1">
      <alignment horizontal="left"/>
    </xf>
    <xf numFmtId="0" fontId="2" fillId="2" borderId="27" xfId="0" applyFont="1" applyFill="1" applyBorder="1" applyAlignment="1">
      <alignment horizontal="left"/>
    </xf>
    <xf numFmtId="0" fontId="2" fillId="2" borderId="25" xfId="0" applyFont="1" applyFill="1" applyBorder="1" applyAlignment="1">
      <alignment horizontal="left"/>
    </xf>
    <xf numFmtId="0" fontId="0" fillId="2" borderId="28" xfId="0" applyFill="1" applyBorder="1" applyAlignment="1">
      <alignment horizontal="center"/>
    </xf>
    <xf numFmtId="0" fontId="0" fillId="2" borderId="12" xfId="0" applyFill="1" applyBorder="1" applyAlignment="1">
      <alignment horizontal="center"/>
    </xf>
    <xf numFmtId="0" fontId="0" fillId="2" borderId="20" xfId="0" applyFill="1" applyBorder="1" applyAlignment="1">
      <alignment horizontal="left"/>
    </xf>
    <xf numFmtId="0" fontId="0" fillId="2" borderId="11" xfId="0" applyFill="1" applyBorder="1" applyAlignment="1">
      <alignment horizontal="left"/>
    </xf>
    <xf numFmtId="0" fontId="0" fillId="2" borderId="21" xfId="0" applyFill="1" applyBorder="1" applyAlignment="1">
      <alignment horizontal="left"/>
    </xf>
    <xf numFmtId="0" fontId="2" fillId="2" borderId="11" xfId="0" applyFont="1" applyFill="1" applyBorder="1" applyAlignment="1">
      <alignment horizontal="left"/>
    </xf>
    <xf numFmtId="0" fontId="2" fillId="2" borderId="9" xfId="0" applyFont="1" applyFill="1" applyBorder="1" applyAlignment="1">
      <alignment horizontal="center" wrapText="1"/>
    </xf>
    <xf numFmtId="0" fontId="0" fillId="2" borderId="22"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cellXfs>
  <cellStyles count="577">
    <cellStyle name="20% - Accent1 2" xfId="37"/>
    <cellStyle name="20% - Accent1 2 2" xfId="177"/>
    <cellStyle name="20% - Accent1 2 3" xfId="176"/>
    <cellStyle name="20% - Accent1 3" xfId="178"/>
    <cellStyle name="20% - Accent1 3 2" xfId="179"/>
    <cellStyle name="20% - Accent1 4" xfId="180"/>
    <cellStyle name="20% - Accent1 4 2" xfId="181"/>
    <cellStyle name="20% - Accent1 5" xfId="182"/>
    <cellStyle name="20% - Accent2 2" xfId="38"/>
    <cellStyle name="20% - Accent2 2 2" xfId="184"/>
    <cellStyle name="20% - Accent2 2 3" xfId="183"/>
    <cellStyle name="20% - Accent2 3" xfId="185"/>
    <cellStyle name="20% - Accent2 3 2" xfId="186"/>
    <cellStyle name="20% - Accent2 4" xfId="187"/>
    <cellStyle name="20% - Accent2 4 2" xfId="188"/>
    <cellStyle name="20% - Accent2 5" xfId="189"/>
    <cellStyle name="20% - Accent3 2" xfId="39"/>
    <cellStyle name="20% - Accent3 2 2" xfId="191"/>
    <cellStyle name="20% - Accent3 2 3" xfId="190"/>
    <cellStyle name="20% - Accent3 3" xfId="192"/>
    <cellStyle name="20% - Accent3 3 2" xfId="193"/>
    <cellStyle name="20% - Accent3 4" xfId="194"/>
    <cellStyle name="20% - Accent3 4 2" xfId="195"/>
    <cellStyle name="20% - Accent3 5" xfId="196"/>
    <cellStyle name="20% - Accent4 2" xfId="40"/>
    <cellStyle name="20% - Accent4 2 2" xfId="198"/>
    <cellStyle name="20% - Accent4 2 3" xfId="197"/>
    <cellStyle name="20% - Accent4 3" xfId="199"/>
    <cellStyle name="20% - Accent4 3 2" xfId="200"/>
    <cellStyle name="20% - Accent4 4" xfId="201"/>
    <cellStyle name="20% - Accent4 4 2" xfId="202"/>
    <cellStyle name="20% - Accent4 5" xfId="203"/>
    <cellStyle name="20% - Accent5 2" xfId="41"/>
    <cellStyle name="20% - Accent5 2 2" xfId="205"/>
    <cellStyle name="20% - Accent5 2 3" xfId="204"/>
    <cellStyle name="20% - Accent5 3" xfId="206"/>
    <cellStyle name="20% - Accent5 3 2" xfId="207"/>
    <cellStyle name="20% - Accent5 4" xfId="208"/>
    <cellStyle name="20% - Accent5 4 2" xfId="209"/>
    <cellStyle name="20% - Accent5 5" xfId="210"/>
    <cellStyle name="20% - Accent6 2" xfId="42"/>
    <cellStyle name="20% - Accent6 2 2" xfId="212"/>
    <cellStyle name="20% - Accent6 2 3" xfId="211"/>
    <cellStyle name="20% - Accent6 3" xfId="213"/>
    <cellStyle name="20% - Accent6 3 2" xfId="214"/>
    <cellStyle name="20% - Accent6 4" xfId="215"/>
    <cellStyle name="20% - Accent6 4 2" xfId="216"/>
    <cellStyle name="20% - Accent6 5" xfId="217"/>
    <cellStyle name="40% - Accent1 2" xfId="43"/>
    <cellStyle name="40% - Accent1 2 2" xfId="219"/>
    <cellStyle name="40% - Accent1 2 3" xfId="218"/>
    <cellStyle name="40% - Accent1 3" xfId="220"/>
    <cellStyle name="40% - Accent1 3 2" xfId="221"/>
    <cellStyle name="40% - Accent1 4" xfId="222"/>
    <cellStyle name="40% - Accent1 4 2" xfId="223"/>
    <cellStyle name="40% - Accent1 5" xfId="224"/>
    <cellStyle name="40% - Accent2 2" xfId="44"/>
    <cellStyle name="40% - Accent2 2 2" xfId="226"/>
    <cellStyle name="40% - Accent2 2 3" xfId="225"/>
    <cellStyle name="40% - Accent2 3" xfId="227"/>
    <cellStyle name="40% - Accent2 3 2" xfId="228"/>
    <cellStyle name="40% - Accent2 4" xfId="229"/>
    <cellStyle name="40% - Accent2 4 2" xfId="230"/>
    <cellStyle name="40% - Accent2 5" xfId="231"/>
    <cellStyle name="40% - Accent3 2" xfId="45"/>
    <cellStyle name="40% - Accent3 2 2" xfId="233"/>
    <cellStyle name="40% - Accent3 2 3" xfId="232"/>
    <cellStyle name="40% - Accent3 3" xfId="234"/>
    <cellStyle name="40% - Accent3 3 2" xfId="235"/>
    <cellStyle name="40% - Accent3 4" xfId="236"/>
    <cellStyle name="40% - Accent3 4 2" xfId="237"/>
    <cellStyle name="40% - Accent3 5" xfId="238"/>
    <cellStyle name="40% - Accent4 2" xfId="46"/>
    <cellStyle name="40% - Accent4 2 2" xfId="240"/>
    <cellStyle name="40% - Accent4 2 3" xfId="239"/>
    <cellStyle name="40% - Accent4 3" xfId="241"/>
    <cellStyle name="40% - Accent4 3 2" xfId="242"/>
    <cellStyle name="40% - Accent4 4" xfId="243"/>
    <cellStyle name="40% - Accent4 4 2" xfId="244"/>
    <cellStyle name="40% - Accent4 5" xfId="245"/>
    <cellStyle name="40% - Accent5 2" xfId="47"/>
    <cellStyle name="40% - Accent5 2 2" xfId="247"/>
    <cellStyle name="40% - Accent5 2 3" xfId="246"/>
    <cellStyle name="40% - Accent5 3" xfId="248"/>
    <cellStyle name="40% - Accent5 3 2" xfId="249"/>
    <cellStyle name="40% - Accent5 4" xfId="250"/>
    <cellStyle name="40% - Accent5 4 2" xfId="251"/>
    <cellStyle name="40% - Accent5 5" xfId="252"/>
    <cellStyle name="40% - Accent6 2" xfId="48"/>
    <cellStyle name="40% - Accent6 2 2" xfId="254"/>
    <cellStyle name="40% - Accent6 2 3" xfId="253"/>
    <cellStyle name="40% - Accent6 3" xfId="255"/>
    <cellStyle name="40% - Accent6 3 2" xfId="256"/>
    <cellStyle name="40% - Accent6 4" xfId="257"/>
    <cellStyle name="40% - Accent6 4 2" xfId="258"/>
    <cellStyle name="40% - Accent6 5" xfId="259"/>
    <cellStyle name="60% - Accent1 2" xfId="49"/>
    <cellStyle name="60% - Accent2 2" xfId="50"/>
    <cellStyle name="60% - Accent3 2" xfId="51"/>
    <cellStyle name="60% - Accent4 2" xfId="52"/>
    <cellStyle name="60% - Accent5 2" xfId="53"/>
    <cellStyle name="60% - Accent6 2" xfId="54"/>
    <cellStyle name="Accent1 2" xfId="55"/>
    <cellStyle name="Accent2 2" xfId="56"/>
    <cellStyle name="Accent3 2" xfId="57"/>
    <cellStyle name="Accent4 2" xfId="58"/>
    <cellStyle name="Accent5 2" xfId="59"/>
    <cellStyle name="Accent6 2" xfId="60"/>
    <cellStyle name="Bad 2" xfId="61"/>
    <cellStyle name="Calculation 2" xfId="62"/>
    <cellStyle name="Calculation 2 2" xfId="510"/>
    <cellStyle name="Calculation 2 2 2" xfId="516"/>
    <cellStyle name="Calculation 2 2 2 2" xfId="544"/>
    <cellStyle name="Calculation 2 2 2 3" xfId="568"/>
    <cellStyle name="Calculation 2 2 3" xfId="496"/>
    <cellStyle name="Calculation 2 2 3 2" xfId="529"/>
    <cellStyle name="Calculation 2 2 3 3" xfId="553"/>
    <cellStyle name="Calculation 2 2 4" xfId="538"/>
    <cellStyle name="Calculation 2 2 5" xfId="562"/>
    <cellStyle name="Calculation 2 3" xfId="452"/>
    <cellStyle name="Calculation 2 4" xfId="453"/>
    <cellStyle name="Check Cell 2" xfId="63"/>
    <cellStyle name="Comma" xfId="2"/>
    <cellStyle name="Comma [0] 2" xfId="260"/>
    <cellStyle name="Comma 10" xfId="425"/>
    <cellStyle name="Comma 10 4" xfId="576"/>
    <cellStyle name="Comma 11" xfId="427"/>
    <cellStyle name="Comma 11 2" xfId="491"/>
    <cellStyle name="Comma 11 3" xfId="473"/>
    <cellStyle name="Comma 12" xfId="431"/>
    <cellStyle name="Comma 13" xfId="428"/>
    <cellStyle name="Comma 14" xfId="430"/>
    <cellStyle name="Comma 15" xfId="429"/>
    <cellStyle name="Comma 16" xfId="432"/>
    <cellStyle name="Comma 17" xfId="436"/>
    <cellStyle name="Comma 18" xfId="437"/>
    <cellStyle name="Comma 19" xfId="434"/>
    <cellStyle name="Comma 2" xfId="5"/>
    <cellStyle name="Comma 2 2" xfId="79"/>
    <cellStyle name="Comma 2 2 2" xfId="154"/>
    <cellStyle name="Comma 2 2 3" xfId="261"/>
    <cellStyle name="Comma 2 2 3 2" xfId="262"/>
    <cellStyle name="Comma 2 2 4" xfId="263"/>
    <cellStyle name="Comma 2 2 4 2" xfId="264"/>
    <cellStyle name="Comma 2 2 5" xfId="265"/>
    <cellStyle name="Comma 2 2 5 2" xfId="266"/>
    <cellStyle name="Comma 2 2 6" xfId="267"/>
    <cellStyle name="Comma 2 2 6 2" xfId="268"/>
    <cellStyle name="Comma 2 2 7" xfId="269"/>
    <cellStyle name="Comma 2 2 8" xfId="270"/>
    <cellStyle name="Comma 2 2 9" xfId="271"/>
    <cellStyle name="Comma 2 3" xfId="30"/>
    <cellStyle name="Comma 2 4" xfId="143"/>
    <cellStyle name="Comma 2 5" xfId="272"/>
    <cellStyle name="Comma 20" xfId="433"/>
    <cellStyle name="Comma 21" xfId="438"/>
    <cellStyle name="Comma 22" xfId="440"/>
    <cellStyle name="Comma 22 2" xfId="474"/>
    <cellStyle name="Comma 23" xfId="479"/>
    <cellStyle name="Comma 24" xfId="476"/>
    <cellStyle name="Comma 25" xfId="477"/>
    <cellStyle name="Comma 26" xfId="481"/>
    <cellStyle name="Comma 27" xfId="483"/>
    <cellStyle name="Comma 28" xfId="482"/>
    <cellStyle name="Comma 29" xfId="480"/>
    <cellStyle name="Comma 3" xfId="10"/>
    <cellStyle name="Comma 3 10" xfId="273"/>
    <cellStyle name="Comma 3 11" xfId="274"/>
    <cellStyle name="Comma 3 12" xfId="92"/>
    <cellStyle name="Comma 3 2" xfId="117"/>
    <cellStyle name="Comma 3 2 2" xfId="155"/>
    <cellStyle name="Comma 3 2 3" xfId="275"/>
    <cellStyle name="Comma 3 2 4" xfId="276"/>
    <cellStyle name="Comma 3 3" xfId="144"/>
    <cellStyle name="Comma 3 3 2" xfId="277"/>
    <cellStyle name="Comma 3 3 3" xfId="278"/>
    <cellStyle name="Comma 3 4" xfId="279"/>
    <cellStyle name="Comma 3 4 2" xfId="280"/>
    <cellStyle name="Comma 3 5" xfId="281"/>
    <cellStyle name="Comma 3 5 2" xfId="282"/>
    <cellStyle name="Comma 3 6" xfId="283"/>
    <cellStyle name="Comma 3 6 2" xfId="284"/>
    <cellStyle name="Comma 3 7" xfId="285"/>
    <cellStyle name="Comma 3 8" xfId="286"/>
    <cellStyle name="Comma 3 9" xfId="287"/>
    <cellStyle name="Comma 30" xfId="488"/>
    <cellStyle name="Comma 31" xfId="475"/>
    <cellStyle name="Comma 32" xfId="484"/>
    <cellStyle name="Comma 33" xfId="489"/>
    <cellStyle name="Comma 34" xfId="490"/>
    <cellStyle name="Comma 35" xfId="485"/>
    <cellStyle name="Comma 36" xfId="487"/>
    <cellStyle name="Comma 37" xfId="478"/>
    <cellStyle name="Comma 38" xfId="486"/>
    <cellStyle name="Comma 39" xfId="492"/>
    <cellStyle name="Comma 4" xfId="14"/>
    <cellStyle name="Comma 40" xfId="493"/>
    <cellStyle name="Comma 41" xfId="504"/>
    <cellStyle name="Comma 42" xfId="520"/>
    <cellStyle name="Comma 43" xfId="494"/>
    <cellStyle name="Comma 44" xfId="525"/>
    <cellStyle name="Comma 45" xfId="527"/>
    <cellStyle name="Comma 46" xfId="441"/>
    <cellStyle name="Comma 47" xfId="465"/>
    <cellStyle name="Comma 48" xfId="461"/>
    <cellStyle name="Comma 5" xfId="25"/>
    <cellStyle name="Comma 5 2" xfId="33"/>
    <cellStyle name="Comma 6" xfId="86"/>
    <cellStyle name="Comma 6 2" xfId="288"/>
    <cellStyle name="Comma 6 3" xfId="469"/>
    <cellStyle name="Comma 7" xfId="289"/>
    <cellStyle name="Comma 8" xfId="290"/>
    <cellStyle name="Comma 9" xfId="91"/>
    <cellStyle name="Currency" xfId="3"/>
    <cellStyle name="Currency 2" xfId="11"/>
    <cellStyle name="Currency 2 2" xfId="112"/>
    <cellStyle name="Currency 2 2 2" xfId="156"/>
    <cellStyle name="Currency 2 2 3" xfId="291"/>
    <cellStyle name="Currency 2 2 4" xfId="292"/>
    <cellStyle name="Currency 2 3" xfId="145"/>
    <cellStyle name="Currency 2 4" xfId="293"/>
    <cellStyle name="Currency 2 5" xfId="294"/>
    <cellStyle name="Currency 2 6" xfId="94"/>
    <cellStyle name="Currency 3" xfId="18"/>
    <cellStyle name="Currency 3 2" xfId="113"/>
    <cellStyle name="Currency 3 2 2" xfId="157"/>
    <cellStyle name="Currency 3 2 3" xfId="295"/>
    <cellStyle name="Currency 3 2 4" xfId="296"/>
    <cellStyle name="Currency 3 3" xfId="146"/>
    <cellStyle name="Currency 3 4" xfId="297"/>
    <cellStyle name="Currency 3 5" xfId="298"/>
    <cellStyle name="Currency 3 6" xfId="299"/>
    <cellStyle name="Currency 4" xfId="26"/>
    <cellStyle name="Currency 4 2" xfId="34"/>
    <cellStyle name="Currency 4 3" xfId="300"/>
    <cellStyle name="Currency 5" xfId="93"/>
    <cellStyle name="Currency 5 2" xfId="174"/>
    <cellStyle name="Currency 5 3" xfId="169"/>
    <cellStyle name="Currency 6" xfId="301"/>
    <cellStyle name="Currency 7" xfId="302"/>
    <cellStyle name="Data Field" xfId="6"/>
    <cellStyle name="Data Field 2" xfId="109"/>
    <cellStyle name="Data Field 2 2" xfId="158"/>
    <cellStyle name="Data Field 2 3" xfId="303"/>
    <cellStyle name="Data Field 2 4" xfId="304"/>
    <cellStyle name="Data Field 3" xfId="147"/>
    <cellStyle name="Data Field 4" xfId="305"/>
    <cellStyle name="Data Field 5" xfId="306"/>
    <cellStyle name="Data Field 6" xfId="307"/>
    <cellStyle name="Data Name" xfId="7"/>
    <cellStyle name="Data Name 2" xfId="15"/>
    <cellStyle name="Data Name 2 2" xfId="308"/>
    <cellStyle name="Data Name 3" xfId="27"/>
    <cellStyle name="Data Name 3 2" xfId="35"/>
    <cellStyle name="Data Name 4" xfId="87"/>
    <cellStyle name="Data Name 4 2" xfId="309"/>
    <cellStyle name="Data Name 4 3" xfId="470"/>
    <cellStyle name="Date/Time" xfId="19"/>
    <cellStyle name="Explanatory Text 2" xfId="64"/>
    <cellStyle name="Good 2" xfId="65"/>
    <cellStyle name="Heading" xfId="20"/>
    <cellStyle name="Heading 1 2" xfId="66"/>
    <cellStyle name="Heading 2 2" xfId="21"/>
    <cellStyle name="Heading 2 2 2" xfId="311"/>
    <cellStyle name="Heading 2 2 2 2" xfId="508"/>
    <cellStyle name="Heading 2 2 2 2 2" xfId="537"/>
    <cellStyle name="Heading 2 2 2 2 3" xfId="561"/>
    <cellStyle name="Heading 2 2 2 3" xfId="498"/>
    <cellStyle name="Heading 2 2 2 3 2" xfId="531"/>
    <cellStyle name="Heading 2 2 2 3 3" xfId="555"/>
    <cellStyle name="Heading 2 2 2 4" xfId="500"/>
    <cellStyle name="Heading 2 2 2 4 2" xfId="533"/>
    <cellStyle name="Heading 2 2 2 4 3" xfId="557"/>
    <cellStyle name="Heading 2 2 3" xfId="310"/>
    <cellStyle name="Heading 2 2 3 2" xfId="442"/>
    <cellStyle name="Heading 2 2 3 3" xfId="456"/>
    <cellStyle name="Heading 2 2 4" xfId="96"/>
    <cellStyle name="Heading 2 2 5" xfId="464"/>
    <cellStyle name="Heading 2 2 6" xfId="451"/>
    <cellStyle name="Heading 2 3" xfId="82"/>
    <cellStyle name="Heading 2 3 2" xfId="97"/>
    <cellStyle name="Heading 2 4" xfId="95"/>
    <cellStyle name="Heading 2 4 2" xfId="449"/>
    <cellStyle name="Heading 2 4 3" xfId="445"/>
    <cellStyle name="Heading 3 2" xfId="67"/>
    <cellStyle name="Heading 4 2" xfId="68"/>
    <cellStyle name="Hyperlink 2" xfId="98"/>
    <cellStyle name="Hyperlink 2 2" xfId="99"/>
    <cellStyle name="Hyperlink 2 2 2" xfId="313"/>
    <cellStyle name="Hyperlink 2 2 3" xfId="312"/>
    <cellStyle name="Hyperlink 3" xfId="314"/>
    <cellStyle name="Hyperlink 3 2" xfId="315"/>
    <cellStyle name="Hyperlink 4" xfId="316"/>
    <cellStyle name="Hyperlink 5" xfId="170"/>
    <cellStyle name="Input 2" xfId="69"/>
    <cellStyle name="Input 2 2" xfId="511"/>
    <cellStyle name="Input 2 2 2" xfId="517"/>
    <cellStyle name="Input 2 2 2 2" xfId="545"/>
    <cellStyle name="Input 2 2 2 3" xfId="569"/>
    <cellStyle name="Input 2 2 3" xfId="501"/>
    <cellStyle name="Input 2 2 3 2" xfId="534"/>
    <cellStyle name="Input 2 2 3 3" xfId="558"/>
    <cellStyle name="Input 2 2 4" xfId="539"/>
    <cellStyle name="Input 2 2 5" xfId="563"/>
    <cellStyle name="Input 2 3" xfId="463"/>
    <cellStyle name="Input 2 4" xfId="457"/>
    <cellStyle name="Linked Cell 2" xfId="70"/>
    <cellStyle name="Neutral 2" xfId="71"/>
    <cellStyle name="Normal" xfId="0" builtinId="0"/>
    <cellStyle name="Normal 10" xfId="122"/>
    <cellStyle name="Normal 10 2" xfId="317"/>
    <cellStyle name="Normal 11" xfId="123"/>
    <cellStyle name="Normal 11 2" xfId="318"/>
    <cellStyle name="Normal 12" xfId="124"/>
    <cellStyle name="Normal 12 2" xfId="319"/>
    <cellStyle name="Normal 13" xfId="167"/>
    <cellStyle name="Normal 13 2" xfId="320"/>
    <cellStyle name="Normal 13 3" xfId="321"/>
    <cellStyle name="Normal 14" xfId="142"/>
    <cellStyle name="Normal 14 2" xfId="175"/>
    <cellStyle name="Normal 15" xfId="168"/>
    <cellStyle name="Normal 15 2" xfId="173"/>
    <cellStyle name="Normal 16" xfId="322"/>
    <cellStyle name="Normal 17" xfId="323"/>
    <cellStyle name="Normal 18" xfId="324"/>
    <cellStyle name="Normal 19" xfId="325"/>
    <cellStyle name="Normal 2" xfId="4"/>
    <cellStyle name="Normal 2 10" xfId="326"/>
    <cellStyle name="Normal 2 11" xfId="327"/>
    <cellStyle name="Normal 2 12" xfId="328"/>
    <cellStyle name="Normal 2 13" xfId="119"/>
    <cellStyle name="Normal 2 14" xfId="100"/>
    <cellStyle name="Normal 2 2" xfId="78"/>
    <cellStyle name="Normal 2 2 2" xfId="110"/>
    <cellStyle name="Normal 2 2 2 2" xfId="159"/>
    <cellStyle name="Normal 2 2 2 3" xfId="329"/>
    <cellStyle name="Normal 2 2 2 4" xfId="330"/>
    <cellStyle name="Normal 2 2 3" xfId="149"/>
    <cellStyle name="Normal 2 2 3 2" xfId="331"/>
    <cellStyle name="Normal 2 2 4" xfId="332"/>
    <cellStyle name="Normal 2 2 4 2" xfId="333"/>
    <cellStyle name="Normal 2 2 5" xfId="334"/>
    <cellStyle name="Normal 2 2 6" xfId="335"/>
    <cellStyle name="Normal 2 2 7" xfId="505"/>
    <cellStyle name="Normal 2 3" xfId="84"/>
    <cellStyle name="Normal 2 3 2" xfId="126"/>
    <cellStyle name="Normal 2 3 2 2" xfId="336"/>
    <cellStyle name="Normal 2 3 3" xfId="337"/>
    <cellStyle name="Normal 2 3 4" xfId="125"/>
    <cellStyle name="Normal 2 4" xfId="29"/>
    <cellStyle name="Normal 2 4 2" xfId="160"/>
    <cellStyle name="Normal 2 4 3" xfId="338"/>
    <cellStyle name="Normal 2 4 4" xfId="339"/>
    <cellStyle name="Normal 2 4 5" xfId="506"/>
    <cellStyle name="Normal 2 4 6" xfId="127"/>
    <cellStyle name="Normal 2 5" xfId="128"/>
    <cellStyle name="Normal 2 5 2" xfId="340"/>
    <cellStyle name="Normal 2 6" xfId="165"/>
    <cellStyle name="Normal 2 6 2" xfId="341"/>
    <cellStyle name="Normal 2 6 3" xfId="342"/>
    <cellStyle name="Normal 2 7" xfId="148"/>
    <cellStyle name="Normal 2 7 2" xfId="343"/>
    <cellStyle name="Normal 2 8" xfId="344"/>
    <cellStyle name="Normal 2 8 2" xfId="345"/>
    <cellStyle name="Normal 2 9" xfId="346"/>
    <cellStyle name="Normal 2 9 2" xfId="347"/>
    <cellStyle name="Normal 20" xfId="466"/>
    <cellStyle name="Normal 20 2" xfId="472"/>
    <cellStyle name="Normal 3" xfId="9"/>
    <cellStyle name="Normal 3 2" xfId="129"/>
    <cellStyle name="Normal 3 2 2" xfId="161"/>
    <cellStyle name="Normal 3 2 3" xfId="348"/>
    <cellStyle name="Normal 3 2 4" xfId="349"/>
    <cellStyle name="Normal 3 3" xfId="150"/>
    <cellStyle name="Normal 3 3 2" xfId="350"/>
    <cellStyle name="Normal 3 4" xfId="351"/>
    <cellStyle name="Normal 3 4 2" xfId="352"/>
    <cellStyle name="Normal 3 5" xfId="353"/>
    <cellStyle name="Normal 3 6" xfId="354"/>
    <cellStyle name="Normal 3 7" xfId="120"/>
    <cellStyle name="Normal 3 8" xfId="101"/>
    <cellStyle name="Normal 4" xfId="13"/>
    <cellStyle name="Normal 4 2" xfId="116"/>
    <cellStyle name="Normal 4 2 2" xfId="355"/>
    <cellStyle name="Normal 4 2 3" xfId="130"/>
    <cellStyle name="Normal 4 3" xfId="153"/>
    <cellStyle name="Normal 4 3 2" xfId="172"/>
    <cellStyle name="Normal 4 4" xfId="171"/>
    <cellStyle name="Normal 4 5" xfId="356"/>
    <cellStyle name="Normal 4 6" xfId="121"/>
    <cellStyle name="Normal 5" xfId="17"/>
    <cellStyle name="Normal 5 2" xfId="114"/>
    <cellStyle name="Normal 5 2 2" xfId="357"/>
    <cellStyle name="Normal 5 2 3" xfId="132"/>
    <cellStyle name="Normal 5 3" xfId="358"/>
    <cellStyle name="Normal 5 3 2" xfId="359"/>
    <cellStyle name="Normal 5 4" xfId="360"/>
    <cellStyle name="Normal 5 4 2" xfId="361"/>
    <cellStyle name="Normal 5 5" xfId="362"/>
    <cellStyle name="Normal 5 5 2" xfId="363"/>
    <cellStyle name="Normal 5 6" xfId="364"/>
    <cellStyle name="Normal 5 6 2" xfId="365"/>
    <cellStyle name="Normal 5 7" xfId="366"/>
    <cellStyle name="Normal 5 8" xfId="131"/>
    <cellStyle name="Normal 5 9" xfId="102"/>
    <cellStyle name="Normal 6" xfId="24"/>
    <cellStyle name="Normal 6 2" xfId="36"/>
    <cellStyle name="Normal 6 2 2" xfId="509"/>
    <cellStyle name="Normal 6 2 3" xfId="118"/>
    <cellStyle name="Normal 6 3" xfId="133"/>
    <cellStyle name="Normal 6 4" xfId="103"/>
    <cellStyle name="Normal 7" xfId="81"/>
    <cellStyle name="Normal 7 2" xfId="89"/>
    <cellStyle name="Normal 7 2 2" xfId="367"/>
    <cellStyle name="Normal 7 2 3" xfId="135"/>
    <cellStyle name="Normal 7 3" xfId="368"/>
    <cellStyle name="Normal 7 4" xfId="134"/>
    <cellStyle name="Normal 7 5" xfId="108"/>
    <cellStyle name="Normal 7 6" xfId="467"/>
    <cellStyle name="Normal 8" xfId="85"/>
    <cellStyle name="Normal 8 2" xfId="137"/>
    <cellStyle name="Normal 8 2 2" xfId="369"/>
    <cellStyle name="Normal 8 2 3" xfId="435"/>
    <cellStyle name="Normal 8 3" xfId="370"/>
    <cellStyle name="Normal 8 4" xfId="136"/>
    <cellStyle name="Normal 8 5" xfId="90"/>
    <cellStyle name="Normal 8 6" xfId="426"/>
    <cellStyle name="Normal 8 7" xfId="468"/>
    <cellStyle name="Normal 9" xfId="138"/>
    <cellStyle name="Normal 9 2" xfId="162"/>
    <cellStyle name="Normal 9 3" xfId="371"/>
    <cellStyle name="Normal 9 4" xfId="372"/>
    <cellStyle name="Normal 9 5" xfId="526"/>
    <cellStyle name="Note 2" xfId="72"/>
    <cellStyle name="Note 2 10" xfId="495"/>
    <cellStyle name="Note 2 10 2" xfId="528"/>
    <cellStyle name="Note 2 10 3" xfId="552"/>
    <cellStyle name="Note 2 11" xfId="446"/>
    <cellStyle name="Note 2 12" xfId="459"/>
    <cellStyle name="Note 2 2" xfId="374"/>
    <cellStyle name="Note 2 2 2" xfId="375"/>
    <cellStyle name="Note 2 2 3" xfId="512"/>
    <cellStyle name="Note 2 2 3 2" xfId="540"/>
    <cellStyle name="Note 2 2 3 3" xfId="564"/>
    <cellStyle name="Note 2 2 4" xfId="518"/>
    <cellStyle name="Note 2 2 4 2" xfId="546"/>
    <cellStyle name="Note 2 2 4 3" xfId="570"/>
    <cellStyle name="Note 2 2 5" xfId="497"/>
    <cellStyle name="Note 2 2 5 2" xfId="530"/>
    <cellStyle name="Note 2 2 5 3" xfId="554"/>
    <cellStyle name="Note 2 3" xfId="376"/>
    <cellStyle name="Note 2 3 2" xfId="377"/>
    <cellStyle name="Note 2 4" xfId="378"/>
    <cellStyle name="Note 2 4 2" xfId="379"/>
    <cellStyle name="Note 2 5" xfId="380"/>
    <cellStyle name="Note 2 6" xfId="373"/>
    <cellStyle name="Note 2 7" xfId="104"/>
    <cellStyle name="Note 2 7 2" xfId="448"/>
    <cellStyle name="Note 2 7 3" xfId="455"/>
    <cellStyle name="Note 2 8" xfId="503"/>
    <cellStyle name="Note 2 8 2" xfId="536"/>
    <cellStyle name="Note 2 8 3" xfId="560"/>
    <cellStyle name="Note 2 9" xfId="499"/>
    <cellStyle name="Note 2 9 2" xfId="532"/>
    <cellStyle name="Note 2 9 3" xfId="556"/>
    <cellStyle name="Note 3" xfId="83"/>
    <cellStyle name="Note 3 2" xfId="105"/>
    <cellStyle name="Note 3 2 2" xfId="447"/>
    <cellStyle name="Note 3 2 3" xfId="458"/>
    <cellStyle name="Note 3 3" xfId="515"/>
    <cellStyle name="Note 3 3 2" xfId="543"/>
    <cellStyle name="Note 3 3 3" xfId="567"/>
    <cellStyle name="Note 3 4" xfId="522"/>
    <cellStyle name="Note 3 4 2" xfId="549"/>
    <cellStyle name="Note 3 4 3" xfId="573"/>
    <cellStyle name="Note 3 5" xfId="524"/>
    <cellStyle name="Note 3 5 2" xfId="551"/>
    <cellStyle name="Note 3 5 3" xfId="575"/>
    <cellStyle name="Note 3 6" xfId="443"/>
    <cellStyle name="Note 3 7" xfId="454"/>
    <cellStyle name="Output 2" xfId="73"/>
    <cellStyle name="Output 2 2" xfId="513"/>
    <cellStyle name="Output 2 2 2" xfId="519"/>
    <cellStyle name="Output 2 2 2 2" xfId="547"/>
    <cellStyle name="Output 2 2 2 3" xfId="571"/>
    <cellStyle name="Output 2 2 3" xfId="502"/>
    <cellStyle name="Output 2 2 3 2" xfId="535"/>
    <cellStyle name="Output 2 2 3 3" xfId="559"/>
    <cellStyle name="Output 2 2 4" xfId="541"/>
    <cellStyle name="Output 2 2 5" xfId="565"/>
    <cellStyle name="Output 2 3" xfId="444"/>
    <cellStyle name="Output 2 4" xfId="460"/>
    <cellStyle name="Percent" xfId="1"/>
    <cellStyle name="Percent 2" xfId="8"/>
    <cellStyle name="Percent 2 10" xfId="381"/>
    <cellStyle name="Percent 2 11" xfId="106"/>
    <cellStyle name="Percent 2 2" xfId="80"/>
    <cellStyle name="Percent 2 2 2" xfId="111"/>
    <cellStyle name="Percent 2 2 2 2" xfId="163"/>
    <cellStyle name="Percent 2 2 2 3" xfId="382"/>
    <cellStyle name="Percent 2 2 2 4" xfId="383"/>
    <cellStyle name="Percent 2 2 3" xfId="166"/>
    <cellStyle name="Percent 2 2 4" xfId="151"/>
    <cellStyle name="Percent 2 3" xfId="31"/>
    <cellStyle name="Percent 2 3 2" xfId="384"/>
    <cellStyle name="Percent 2 3 2 2" xfId="385"/>
    <cellStyle name="Percent 2 3 2 2 2" xfId="386"/>
    <cellStyle name="Percent 2 3 2 3" xfId="387"/>
    <cellStyle name="Percent 2 3 2 3 2" xfId="388"/>
    <cellStyle name="Percent 2 3 2 4" xfId="389"/>
    <cellStyle name="Percent 2 3 2 4 2" xfId="390"/>
    <cellStyle name="Percent 2 3 2 5" xfId="391"/>
    <cellStyle name="Percent 2 3 2 6" xfId="392"/>
    <cellStyle name="Percent 2 4" xfId="393"/>
    <cellStyle name="Percent 2 4 2" xfId="394"/>
    <cellStyle name="Percent 2 4 3" xfId="395"/>
    <cellStyle name="Percent 2 5" xfId="396"/>
    <cellStyle name="Percent 2 5 2" xfId="397"/>
    <cellStyle name="Percent 2 6" xfId="398"/>
    <cellStyle name="Percent 2 6 2" xfId="399"/>
    <cellStyle name="Percent 2 7" xfId="400"/>
    <cellStyle name="Percent 2 7 2" xfId="401"/>
    <cellStyle name="Percent 2 8" xfId="402"/>
    <cellStyle name="Percent 2 9" xfId="403"/>
    <cellStyle name="Percent 3" xfId="12"/>
    <cellStyle name="Percent 3 2" xfId="115"/>
    <cellStyle name="Percent 3 2 2" xfId="164"/>
    <cellStyle name="Percent 3 2 2 2" xfId="404"/>
    <cellStyle name="Percent 3 2 3" xfId="405"/>
    <cellStyle name="Percent 3 2 3 2" xfId="406"/>
    <cellStyle name="Percent 3 2 4" xfId="407"/>
    <cellStyle name="Percent 3 2 4 2" xfId="408"/>
    <cellStyle name="Percent 3 2 5" xfId="409"/>
    <cellStyle name="Percent 3 2 5 2" xfId="410"/>
    <cellStyle name="Percent 3 2 6" xfId="411"/>
    <cellStyle name="Percent 3 2 7" xfId="412"/>
    <cellStyle name="Percent 3 2 8" xfId="413"/>
    <cellStyle name="Percent 3 2 9" xfId="414"/>
    <cellStyle name="Percent 3 3" xfId="152"/>
    <cellStyle name="Percent 3 4" xfId="415"/>
    <cellStyle name="Percent 3 5" xfId="416"/>
    <cellStyle name="Percent 3 6" xfId="417"/>
    <cellStyle name="Percent 3 7" xfId="107"/>
    <cellStyle name="Percent 4" xfId="16"/>
    <cellStyle name="Percent 4 2" xfId="140"/>
    <cellStyle name="Percent 4 2 2" xfId="418"/>
    <cellStyle name="Percent 4 3" xfId="419"/>
    <cellStyle name="Percent 4 4" xfId="139"/>
    <cellStyle name="Percent 5" xfId="28"/>
    <cellStyle name="Percent 5 2" xfId="32"/>
    <cellStyle name="Percent 5 2 2" xfId="507"/>
    <cellStyle name="Percent 5 2 3" xfId="420"/>
    <cellStyle name="Percent 5 3" xfId="141"/>
    <cellStyle name="Percent 6" xfId="88"/>
    <cellStyle name="Percent 6 2" xfId="421"/>
    <cellStyle name="Percent 6 3" xfId="471"/>
    <cellStyle name="Percent 7" xfId="422"/>
    <cellStyle name="Percent 8" xfId="423"/>
    <cellStyle name="Percent 9" xfId="439"/>
    <cellStyle name="Style 1" xfId="74"/>
    <cellStyle name="Style 1 2" xfId="424"/>
    <cellStyle name="Title 2" xfId="75"/>
    <cellStyle name="Total 2" xfId="76"/>
    <cellStyle name="Total 2 2" xfId="514"/>
    <cellStyle name="Total 2 2 2" xfId="521"/>
    <cellStyle name="Total 2 2 2 2" xfId="548"/>
    <cellStyle name="Total 2 2 2 3" xfId="572"/>
    <cellStyle name="Total 2 2 3" xfId="523"/>
    <cellStyle name="Total 2 2 3 2" xfId="550"/>
    <cellStyle name="Total 2 2 3 3" xfId="574"/>
    <cellStyle name="Total 2 2 4" xfId="542"/>
    <cellStyle name="Total 2 2 5" xfId="566"/>
    <cellStyle name="Total 2 3" xfId="462"/>
    <cellStyle name="Total 2 4" xfId="450"/>
    <cellStyle name="Warning Text 2" xfId="77"/>
    <cellStyle name="표준_ENERGY CONSUMP" xfId="22"/>
    <cellStyle name="常规_海外市场服务网站资料操作BOM"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Shipment UEC (2005-2034)</a:t>
            </a:r>
            <a:endParaRPr lang="en-US"/>
          </a:p>
        </c:rich>
      </c:tx>
      <c:layout>
        <c:manualLayout>
          <c:xMode val="edge"/>
          <c:yMode val="edge"/>
          <c:x val="0.26013635544962627"/>
          <c:y val="3.1735413548427648E-2"/>
        </c:manualLayout>
      </c:layout>
      <c:overlay val="0"/>
    </c:title>
    <c:autoTitleDeleted val="0"/>
    <c:plotArea>
      <c:layout>
        <c:manualLayout>
          <c:layoutTarget val="inner"/>
          <c:xMode val="edge"/>
          <c:yMode val="edge"/>
          <c:x val="0.15638928795689638"/>
          <c:y val="0.15649709532988898"/>
          <c:w val="0.79906526865523608"/>
          <c:h val="0.59596599155524577"/>
        </c:manualLayout>
      </c:layout>
      <c:lineChart>
        <c:grouping val="standard"/>
        <c:varyColors val="0"/>
        <c:ser>
          <c:idx val="1"/>
          <c:order val="0"/>
          <c:tx>
            <c:strRef>
              <c:f>Results!$C$58</c:f>
              <c:strCache>
                <c:ptCount val="1"/>
                <c:pt idx="0">
                  <c:v>Council's Pre-case Shipment UEC </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Results!$C$59:$C$88</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6233-4878-B996-1A661AD010B9}"/>
            </c:ext>
          </c:extLst>
        </c:ser>
        <c:ser>
          <c:idx val="2"/>
          <c:order val="1"/>
          <c:tx>
            <c:strRef>
              <c:f>Results!$D$58</c:f>
              <c:strCache>
                <c:ptCount val="1"/>
                <c:pt idx="0">
                  <c:v>Model Pre-case Shipment UEC</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Results!$D$59:$D$88</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6233-4878-B996-1A661AD010B9}"/>
            </c:ext>
          </c:extLst>
        </c:ser>
        <c:ser>
          <c:idx val="3"/>
          <c:order val="2"/>
          <c:tx>
            <c:strRef>
              <c:f>Results!$E$58</c:f>
              <c:strCache>
                <c:ptCount val="1"/>
                <c:pt idx="0">
                  <c:v>Model Post-case Shipment UEC</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Results!$E$59:$E$88</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6233-4878-B996-1A661AD010B9}"/>
            </c:ext>
          </c:extLst>
        </c:ser>
        <c:dLbls>
          <c:showLegendKey val="0"/>
          <c:showVal val="0"/>
          <c:showCatName val="0"/>
          <c:showSerName val="0"/>
          <c:showPercent val="0"/>
          <c:showBubbleSize val="0"/>
        </c:dLbls>
        <c:marker val="1"/>
        <c:smooth val="0"/>
        <c:axId val="86115072"/>
        <c:axId val="86116608"/>
      </c:lineChart>
      <c:catAx>
        <c:axId val="86115072"/>
        <c:scaling>
          <c:orientation val="minMax"/>
        </c:scaling>
        <c:delete val="0"/>
        <c:axPos val="b"/>
        <c:numFmt formatCode="General" sourceLinked="1"/>
        <c:majorTickMark val="out"/>
        <c:minorTickMark val="none"/>
        <c:tickLblPos val="nextTo"/>
        <c:crossAx val="86116608"/>
        <c:crosses val="autoZero"/>
        <c:auto val="1"/>
        <c:lblAlgn val="ctr"/>
        <c:lblOffset val="100"/>
        <c:noMultiLvlLbl val="0"/>
      </c:catAx>
      <c:valAx>
        <c:axId val="86116608"/>
        <c:scaling>
          <c:orientation val="minMax"/>
        </c:scaling>
        <c:delete val="0"/>
        <c:axPos val="l"/>
        <c:majorGridlines/>
        <c:title>
          <c:tx>
            <c:rich>
              <a:bodyPr rot="-5400000" vert="horz"/>
              <a:lstStyle/>
              <a:p>
                <a:pPr>
                  <a:defRPr/>
                </a:pPr>
                <a:r>
                  <a:rPr lang="en-US"/>
                  <a:t>kWh per 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86115072"/>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Model (2005-2034)</a:t>
            </a:r>
            <a:endParaRPr lang="en-US"/>
          </a:p>
        </c:rich>
      </c:tx>
      <c:layout>
        <c:manualLayout>
          <c:xMode val="edge"/>
          <c:yMode val="edge"/>
          <c:x val="0.32959631879924978"/>
          <c:y val="4.0429665453889305E-2"/>
        </c:manualLayout>
      </c:layout>
      <c:overlay val="0"/>
    </c:title>
    <c:autoTitleDeleted val="0"/>
    <c:plotArea>
      <c:layout>
        <c:manualLayout>
          <c:layoutTarget val="inner"/>
          <c:xMode val="edge"/>
          <c:yMode val="edge"/>
          <c:x val="0.158361162301521"/>
          <c:y val="0.13602614379084971"/>
          <c:w val="0.79709327823383869"/>
          <c:h val="0.61643703360609436"/>
        </c:manualLayout>
      </c:layout>
      <c:lineChart>
        <c:grouping val="standard"/>
        <c:varyColors val="0"/>
        <c:ser>
          <c:idx val="1"/>
          <c:order val="0"/>
          <c:tx>
            <c:strRef>
              <c:f>Results!$H$58</c:f>
              <c:strCache>
                <c:ptCount val="1"/>
                <c:pt idx="0">
                  <c:v>Council's Shipments</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Results!$H$59:$H$88</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60AB-4F8F-B0FB-6E255B67131F}"/>
            </c:ext>
          </c:extLst>
        </c:ser>
        <c:ser>
          <c:idx val="2"/>
          <c:order val="1"/>
          <c:tx>
            <c:strRef>
              <c:f>Results!$I$58</c:f>
              <c:strCache>
                <c:ptCount val="1"/>
                <c:pt idx="0">
                  <c:v>Model Shipments</c:v>
                </c:pt>
              </c:strCache>
            </c:strRef>
          </c:tx>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Results!$I$59:$I$88</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60AB-4F8F-B0FB-6E255B67131F}"/>
            </c:ext>
          </c:extLst>
        </c:ser>
        <c:dLbls>
          <c:showLegendKey val="0"/>
          <c:showVal val="0"/>
          <c:showCatName val="0"/>
          <c:showSerName val="0"/>
          <c:showPercent val="0"/>
          <c:showBubbleSize val="0"/>
        </c:dLbls>
        <c:marker val="1"/>
        <c:smooth val="0"/>
        <c:axId val="128771200"/>
        <c:axId val="128773120"/>
      </c:lineChart>
      <c:catAx>
        <c:axId val="1287712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28773120"/>
        <c:crosses val="autoZero"/>
        <c:auto val="1"/>
        <c:lblAlgn val="ctr"/>
        <c:lblOffset val="100"/>
        <c:noMultiLvlLbl val="0"/>
      </c:catAx>
      <c:valAx>
        <c:axId val="128773120"/>
        <c:scaling>
          <c:orientation val="minMax"/>
        </c:scaling>
        <c:delete val="0"/>
        <c:axPos val="l"/>
        <c:majorGridlines/>
        <c:title>
          <c:tx>
            <c:rich>
              <a:bodyPr rot="-5400000" vert="horz"/>
              <a:lstStyle/>
              <a:p>
                <a:pPr>
                  <a:defRPr/>
                </a:pPr>
                <a:r>
                  <a:rPr lang="en-US"/>
                  <a:t>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128771200"/>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Commercial Pre Rinse Spray Valves Electricity Consumption  (2005-2034)</a:t>
            </a:r>
            <a:endParaRPr lang="en-US"/>
          </a:p>
        </c:rich>
      </c:tx>
      <c:layout>
        <c:manualLayout>
          <c:xMode val="edge"/>
          <c:yMode val="edge"/>
          <c:x val="0.27076099740976578"/>
          <c:y val="3.4150733511306194E-2"/>
        </c:manualLayout>
      </c:layout>
      <c:overlay val="0"/>
    </c:title>
    <c:autoTitleDeleted val="0"/>
    <c:plotArea>
      <c:layout>
        <c:manualLayout>
          <c:layoutTarget val="inner"/>
          <c:xMode val="edge"/>
          <c:yMode val="edge"/>
          <c:x val="9.6103257305253958E-2"/>
          <c:y val="0.11768492754455499"/>
          <c:w val="0.83946395979056443"/>
          <c:h val="0.71728908886389264"/>
        </c:manualLayout>
      </c:layout>
      <c:lineChart>
        <c:grouping val="standard"/>
        <c:varyColors val="0"/>
        <c:ser>
          <c:idx val="1"/>
          <c:order val="0"/>
          <c:tx>
            <c:strRef>
              <c:f>Results!$T$58</c:f>
              <c:strCache>
                <c:ptCount val="1"/>
                <c:pt idx="0">
                  <c:v>Modeled Pre-case Consumption (Installed UEC * Stock)</c:v>
                </c:pt>
              </c:strCache>
            </c:strRef>
          </c:tx>
          <c:spPr>
            <a:ln>
              <a:solidFill>
                <a:schemeClr val="tx2"/>
              </a:solidFill>
            </a:ln>
          </c:spPr>
          <c:marker>
            <c:spPr>
              <a:ln>
                <a:solidFill>
                  <a:schemeClr val="tx2"/>
                </a:solidFill>
              </a:ln>
            </c:spPr>
          </c:marker>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Results!$T$59:$T$88</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5F6D-402E-8122-C04EADAED2FF}"/>
            </c:ext>
          </c:extLst>
        </c:ser>
        <c:ser>
          <c:idx val="0"/>
          <c:order val="1"/>
          <c:tx>
            <c:strRef>
              <c:f>Results!$U$58</c:f>
              <c:strCache>
                <c:ptCount val="1"/>
                <c:pt idx="0">
                  <c:v>Modeled Post-case Consumption (Installed UEC* Stock)</c:v>
                </c:pt>
              </c:strCache>
            </c:strRef>
          </c:tx>
          <c:spPr>
            <a:ln>
              <a:solidFill>
                <a:schemeClr val="accent6"/>
              </a:solidFill>
            </a:ln>
          </c:spPr>
          <c:marker>
            <c:symbol val="star"/>
            <c:size val="7"/>
            <c:spPr>
              <a:noFill/>
            </c:spPr>
          </c:marker>
          <c:cat>
            <c:numRef>
              <c:f>Results!$B$59:$B$88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Results!$U$59:$U$88</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5F6D-402E-8122-C04EADAED2FF}"/>
            </c:ext>
          </c:extLst>
        </c:ser>
        <c:dLbls>
          <c:showLegendKey val="0"/>
          <c:showVal val="0"/>
          <c:showCatName val="0"/>
          <c:showSerName val="0"/>
          <c:showPercent val="0"/>
          <c:showBubbleSize val="0"/>
        </c:dLbls>
        <c:marker val="1"/>
        <c:smooth val="0"/>
        <c:axId val="146432768"/>
        <c:axId val="146435072"/>
      </c:lineChart>
      <c:catAx>
        <c:axId val="146432768"/>
        <c:scaling>
          <c:orientation val="minMax"/>
        </c:scaling>
        <c:delete val="0"/>
        <c:axPos val="b"/>
        <c:numFmt formatCode="General" sourceLinked="1"/>
        <c:majorTickMark val="out"/>
        <c:minorTickMark val="none"/>
        <c:tickLblPos val="nextTo"/>
        <c:txPr>
          <a:bodyPr/>
          <a:lstStyle/>
          <a:p>
            <a:pPr>
              <a:defRPr sz="1100"/>
            </a:pPr>
            <a:endParaRPr lang="en-US"/>
          </a:p>
        </c:txPr>
        <c:crossAx val="146435072"/>
        <c:crosses val="autoZero"/>
        <c:auto val="1"/>
        <c:lblAlgn val="ctr"/>
        <c:lblOffset val="100"/>
        <c:noMultiLvlLbl val="0"/>
      </c:catAx>
      <c:valAx>
        <c:axId val="146435072"/>
        <c:scaling>
          <c:orientation val="minMax"/>
        </c:scaling>
        <c:delete val="0"/>
        <c:axPos val="l"/>
        <c:majorGridlines/>
        <c:title>
          <c:tx>
            <c:rich>
              <a:bodyPr rot="-5400000" vert="horz"/>
              <a:lstStyle/>
              <a:p>
                <a:pPr>
                  <a:defRPr sz="1800"/>
                </a:pPr>
                <a:r>
                  <a:rPr lang="en-US" sz="1800"/>
                  <a:t>aMW</a:t>
                </a:r>
              </a:p>
            </c:rich>
          </c:tx>
          <c:layout>
            <c:manualLayout>
              <c:xMode val="edge"/>
              <c:yMode val="edge"/>
              <c:x val="2.6935262602612618E-2"/>
              <c:y val="0.35696375581909257"/>
            </c:manualLayout>
          </c:layout>
          <c:overlay val="0"/>
        </c:title>
        <c:numFmt formatCode="_(* #,##0_);_(* \(#,##0\);_(* &quot;-&quot;??_);_(@_)" sourceLinked="1"/>
        <c:majorTickMark val="out"/>
        <c:minorTickMark val="none"/>
        <c:tickLblPos val="nextTo"/>
        <c:txPr>
          <a:bodyPr/>
          <a:lstStyle/>
          <a:p>
            <a:pPr>
              <a:defRPr sz="1400"/>
            </a:pPr>
            <a:endParaRPr lang="en-US"/>
          </a:p>
        </c:txPr>
        <c:crossAx val="146432768"/>
        <c:crosses val="autoZero"/>
        <c:crossBetween val="between"/>
      </c:valAx>
    </c:plotArea>
    <c:legend>
      <c:legendPos val="r"/>
      <c:layout>
        <c:manualLayout>
          <c:xMode val="edge"/>
          <c:yMode val="edge"/>
          <c:x val="1.9773693214813079E-2"/>
          <c:y val="0.89021954999867225"/>
          <c:w val="0.9707157304388141"/>
          <c:h val="0.10800548979817165"/>
        </c:manualLayout>
      </c:layout>
      <c:overlay val="0"/>
      <c:txPr>
        <a:bodyPr/>
        <a:lstStyle/>
        <a:p>
          <a:pPr>
            <a:defRPr sz="1800"/>
          </a:pPr>
          <a:endParaRPr lang="en-US"/>
        </a:p>
      </c:txPr>
    </c:legend>
    <c:plotVisOnly val="1"/>
    <c:dispBlanksAs val="gap"/>
    <c:showDLblsOverMax val="0"/>
  </c:chart>
  <c:spPr>
    <a:solidFill>
      <a:schemeClr val="bg2"/>
    </a:solidFill>
    <a:ln>
      <a:solidFill>
        <a:schemeClr val="bg2">
          <a:lumMod val="25000"/>
        </a:schemeClr>
      </a:solidFill>
    </a:ln>
  </c:sp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Annual Non Programmatic Savings Due to Standard (aMW)</a:t>
            </a:r>
          </a:p>
        </c:rich>
      </c:tx>
      <c:layout/>
      <c:overlay val="0"/>
    </c:title>
    <c:autoTitleDeleted val="0"/>
    <c:plotArea>
      <c:layout>
        <c:manualLayout>
          <c:layoutTarget val="inner"/>
          <c:xMode val="edge"/>
          <c:yMode val="edge"/>
          <c:x val="0.14952391504091453"/>
          <c:y val="0.17826779817410487"/>
          <c:w val="0.75662906572583599"/>
          <c:h val="0.71559716885176505"/>
        </c:manualLayout>
      </c:layout>
      <c:barChart>
        <c:barDir val="col"/>
        <c:grouping val="clustered"/>
        <c:varyColors val="0"/>
        <c:ser>
          <c:idx val="0"/>
          <c:order val="0"/>
          <c:tx>
            <c:strRef>
              <c:f>Results!$AA$58</c:f>
              <c:strCache>
                <c:ptCount val="1"/>
                <c:pt idx="0">
                  <c:v>Annual Savings Due to Standard Before Program Adjustments</c:v>
                </c:pt>
              </c:strCache>
            </c:strRef>
          </c:tx>
          <c:invertIfNegative val="0"/>
          <c:cat>
            <c:numLit>
              <c:formatCode>General</c:formatCode>
              <c:ptCount val="5"/>
              <c:pt idx="0">
                <c:v>2010</c:v>
              </c:pt>
              <c:pt idx="1">
                <c:v>2011</c:v>
              </c:pt>
              <c:pt idx="2">
                <c:v>2012</c:v>
              </c:pt>
              <c:pt idx="3">
                <c:v>2013</c:v>
              </c:pt>
              <c:pt idx="4">
                <c:v>2014</c:v>
              </c:pt>
            </c:numLit>
          </c:cat>
          <c:val>
            <c:numRef>
              <c:f>Results!$AA$64:$AA$68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8F7-4246-8ECA-434D38F9E550}"/>
            </c:ext>
          </c:extLst>
        </c:ser>
        <c:dLbls>
          <c:showLegendKey val="0"/>
          <c:showVal val="0"/>
          <c:showCatName val="0"/>
          <c:showSerName val="0"/>
          <c:showPercent val="0"/>
          <c:showBubbleSize val="0"/>
        </c:dLbls>
        <c:gapWidth val="150"/>
        <c:axId val="148893056"/>
        <c:axId val="149443712"/>
      </c:barChart>
      <c:catAx>
        <c:axId val="148893056"/>
        <c:scaling>
          <c:orientation val="minMax"/>
        </c:scaling>
        <c:delete val="0"/>
        <c:axPos val="b"/>
        <c:numFmt formatCode="General" sourceLinked="1"/>
        <c:majorTickMark val="out"/>
        <c:minorTickMark val="none"/>
        <c:tickLblPos val="nextTo"/>
        <c:crossAx val="149443712"/>
        <c:crosses val="autoZero"/>
        <c:auto val="1"/>
        <c:lblAlgn val="ctr"/>
        <c:lblOffset val="100"/>
        <c:noMultiLvlLbl val="0"/>
      </c:catAx>
      <c:valAx>
        <c:axId val="149443712"/>
        <c:scaling>
          <c:orientation val="minMax"/>
        </c:scaling>
        <c:delete val="0"/>
        <c:axPos val="l"/>
        <c:majorGridlines/>
        <c:numFmt formatCode="0.0" sourceLinked="1"/>
        <c:majorTickMark val="out"/>
        <c:minorTickMark val="none"/>
        <c:tickLblPos val="nextTo"/>
        <c:crossAx val="14889305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UEC (kWh/Unit) 2005-2034</a:t>
            </a:r>
          </a:p>
        </c:rich>
      </c:tx>
      <c:layout>
        <c:manualLayout>
          <c:xMode val="edge"/>
          <c:yMode val="edge"/>
          <c:x val="0.24776949291516129"/>
          <c:y val="2.3090862560597062E-2"/>
        </c:manualLayout>
      </c:layout>
      <c:overlay val="0"/>
    </c:title>
    <c:autoTitleDeleted val="0"/>
    <c:plotArea>
      <c:layout>
        <c:manualLayout>
          <c:layoutTarget val="inner"/>
          <c:xMode val="edge"/>
          <c:yMode val="edge"/>
          <c:x val="0.14470378678427995"/>
          <c:y val="0.12063969830822144"/>
          <c:w val="0.81442010309447466"/>
          <c:h val="0.6225959227380391"/>
        </c:manualLayout>
      </c:layout>
      <c:lineChart>
        <c:grouping val="standard"/>
        <c:varyColors val="0"/>
        <c:ser>
          <c:idx val="9"/>
          <c:order val="0"/>
          <c:tx>
            <c:strRef>
              <c:f>UEC!$D$57</c:f>
              <c:strCache>
                <c:ptCount val="1"/>
                <c:pt idx="0">
                  <c:v>Average pre-case UEC </c:v>
                </c:pt>
              </c:strCache>
            </c:strRef>
          </c:tx>
          <c:cat>
            <c:numRef>
              <c:f>UEC!$T$61:$AW$61</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UEC!$T$57:$AW$57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589D-4790-A9E4-4007A369CE15}"/>
            </c:ext>
          </c:extLst>
        </c:ser>
        <c:ser>
          <c:idx val="10"/>
          <c:order val="1"/>
          <c:tx>
            <c:strRef>
              <c:f>UEC!$D$62</c:f>
              <c:strCache>
                <c:ptCount val="1"/>
                <c:pt idx="0">
                  <c:v>Average post-case UEC </c:v>
                </c:pt>
              </c:strCache>
            </c:strRef>
          </c:tx>
          <c:cat>
            <c:numRef>
              <c:f>UEC!$T$61:$AW$61</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UEC!$T$62:$AW$62</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589D-4790-A9E4-4007A369CE15}"/>
            </c:ext>
          </c:extLst>
        </c:ser>
        <c:dLbls>
          <c:showLegendKey val="0"/>
          <c:showVal val="0"/>
          <c:showCatName val="0"/>
          <c:showSerName val="0"/>
          <c:showPercent val="0"/>
          <c:showBubbleSize val="0"/>
        </c:dLbls>
        <c:marker val="1"/>
        <c:smooth val="0"/>
        <c:axId val="154108288"/>
        <c:axId val="154110208"/>
      </c:lineChart>
      <c:catAx>
        <c:axId val="1541082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54110208"/>
        <c:crosses val="autoZero"/>
        <c:auto val="1"/>
        <c:lblAlgn val="ctr"/>
        <c:lblOffset val="100"/>
        <c:noMultiLvlLbl val="0"/>
      </c:catAx>
      <c:valAx>
        <c:axId val="154110208"/>
        <c:scaling>
          <c:orientation val="minMax"/>
        </c:scaling>
        <c:delete val="0"/>
        <c:axPos val="l"/>
        <c:majorGridlines/>
        <c:title>
          <c:tx>
            <c:rich>
              <a:bodyPr rot="-5400000" vert="horz"/>
              <a:lstStyle/>
              <a:p>
                <a:pPr>
                  <a:defRPr/>
                </a:pPr>
                <a:r>
                  <a:rPr lang="en-US"/>
                  <a:t>Average Annual Unit Consumption</a:t>
                </a:r>
                <a:r>
                  <a:rPr lang="en-US" baseline="0"/>
                  <a:t> (</a:t>
                </a:r>
                <a:r>
                  <a:rPr lang="en-US"/>
                  <a:t> kWh/Unit) </a:t>
                </a:r>
              </a:p>
            </c:rich>
          </c:tx>
          <c:layout>
            <c:manualLayout>
              <c:xMode val="edge"/>
              <c:yMode val="edge"/>
              <c:x val="4.9269022405640107E-2"/>
              <c:y val="0.13448004143606218"/>
            </c:manualLayout>
          </c:layout>
          <c:overlay val="0"/>
        </c:title>
        <c:numFmt formatCode="#,##0" sourceLinked="1"/>
        <c:majorTickMark val="out"/>
        <c:minorTickMark val="none"/>
        <c:tickLblPos val="nextTo"/>
        <c:crossAx val="154108288"/>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Installed UEC (kWh/Unit) 2005-2034</a:t>
            </a:r>
          </a:p>
        </c:rich>
      </c:tx>
      <c:layout>
        <c:manualLayout>
          <c:xMode val="edge"/>
          <c:yMode val="edge"/>
          <c:x val="0.26607412816767878"/>
          <c:y val="4.2341458583807924E-2"/>
        </c:manualLayout>
      </c:layout>
      <c:overlay val="0"/>
    </c:title>
    <c:autoTitleDeleted val="0"/>
    <c:plotArea>
      <c:layout>
        <c:manualLayout>
          <c:layoutTarget val="inner"/>
          <c:xMode val="edge"/>
          <c:yMode val="edge"/>
          <c:x val="0.14470378678427995"/>
          <c:y val="0.12063969830822144"/>
          <c:w val="0.81442010309447466"/>
          <c:h val="0.6225959227380391"/>
        </c:manualLayout>
      </c:layout>
      <c:lineChart>
        <c:grouping val="standard"/>
        <c:varyColors val="0"/>
        <c:ser>
          <c:idx val="9"/>
          <c:order val="0"/>
          <c:tx>
            <c:strRef>
              <c:f>UEC!$D$57</c:f>
              <c:strCache>
                <c:ptCount val="1"/>
                <c:pt idx="0">
                  <c:v>Average pre-case UEC </c:v>
                </c:pt>
              </c:strCache>
            </c:strRef>
          </c:tx>
          <c:cat>
            <c:numRef>
              <c:f>UEC!$T$61:$AW$61</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UEC!$T$70:$AW$70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ED6F-4777-9871-41241B20A507}"/>
            </c:ext>
          </c:extLst>
        </c:ser>
        <c:ser>
          <c:idx val="10"/>
          <c:order val="1"/>
          <c:tx>
            <c:strRef>
              <c:f>UEC!$D$75</c:f>
              <c:strCache>
                <c:ptCount val="1"/>
                <c:pt idx="0">
                  <c:v>Average post-case UEC </c:v>
                </c:pt>
              </c:strCache>
            </c:strRef>
          </c:tx>
          <c:cat>
            <c:numRef>
              <c:f>UEC!$T$61:$AW$61</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UEC!$T$75:$AW$75</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ED6F-4777-9871-41241B20A507}"/>
            </c:ext>
          </c:extLst>
        </c:ser>
        <c:dLbls>
          <c:showLegendKey val="0"/>
          <c:showVal val="0"/>
          <c:showCatName val="0"/>
          <c:showSerName val="0"/>
          <c:showPercent val="0"/>
          <c:showBubbleSize val="0"/>
        </c:dLbls>
        <c:marker val="1"/>
        <c:smooth val="0"/>
        <c:axId val="159776768"/>
        <c:axId val="159778304"/>
      </c:lineChart>
      <c:catAx>
        <c:axId val="1597767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59778304"/>
        <c:crosses val="autoZero"/>
        <c:auto val="1"/>
        <c:lblAlgn val="ctr"/>
        <c:lblOffset val="100"/>
        <c:noMultiLvlLbl val="0"/>
      </c:catAx>
      <c:valAx>
        <c:axId val="159778304"/>
        <c:scaling>
          <c:orientation val="minMax"/>
        </c:scaling>
        <c:delete val="0"/>
        <c:axPos val="l"/>
        <c:majorGridlines/>
        <c:title>
          <c:tx>
            <c:rich>
              <a:bodyPr rot="-5400000" vert="horz"/>
              <a:lstStyle/>
              <a:p>
                <a:pPr>
                  <a:defRPr/>
                </a:pPr>
                <a:r>
                  <a:rPr lang="en-US"/>
                  <a:t>Average Annual Unit Consumption</a:t>
                </a:r>
                <a:r>
                  <a:rPr lang="en-US" baseline="0"/>
                  <a:t> (</a:t>
                </a:r>
                <a:r>
                  <a:rPr lang="en-US"/>
                  <a:t> kWh/Unit) </a:t>
                </a:r>
              </a:p>
            </c:rich>
          </c:tx>
          <c:layout>
            <c:manualLayout>
              <c:xMode val="edge"/>
              <c:yMode val="edge"/>
              <c:x val="4.9269022405640107E-2"/>
              <c:y val="0.13448004143606218"/>
            </c:manualLayout>
          </c:layout>
          <c:overlay val="0"/>
        </c:title>
        <c:numFmt formatCode="#,##0" sourceLinked="1"/>
        <c:majorTickMark val="out"/>
        <c:minorTickMark val="none"/>
        <c:tickLblPos val="nextTo"/>
        <c:crossAx val="159776768"/>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Shipments</a:t>
            </a:r>
          </a:p>
        </c:rich>
      </c:tx>
      <c:layout/>
      <c:overlay val="0"/>
      <c:spPr>
        <a:noFill/>
        <a:ln>
          <a:noFill/>
        </a:ln>
        <a:effectLst/>
      </c:spPr>
    </c:title>
    <c:autoTitleDeleted val="0"/>
    <c:plotArea>
      <c:layout/>
      <c:scatterChart>
        <c:scatterStyle val="smoothMarker"/>
        <c:varyColors val="0"/>
        <c:ser>
          <c:idx val="0"/>
          <c:order val="0"/>
          <c:tx>
            <c:strRef>
              <c:f>'Shipments and Stock '!$C$14:$D$14</c:f>
              <c:strCache>
                <c:ptCount val="2"/>
                <c:pt idx="0">
                  <c:v>6P Shipments</c:v>
                </c:pt>
                <c:pt idx="1">
                  <c:v>(units)</c:v>
                </c:pt>
              </c:strCache>
            </c:strRef>
          </c:tx>
          <c:spPr>
            <a:ln w="19050" cap="rnd">
              <a:solidFill>
                <a:schemeClr val="accent1"/>
              </a:solidFill>
              <a:round/>
            </a:ln>
            <a:effectLst/>
          </c:spPr>
          <c:marker>
            <c:symbol val="none"/>
          </c:marker>
          <c:xVal>
            <c:numRef>
              <c:f>'Shipments and Stock '!$AB$13:$AZ$13</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xVal>
          <c:yVal>
            <c:numRef>
              <c:f>'Shipments and Stock '!$AB$14:$AZ$14</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extLst>
            <c:ext xmlns:c16="http://schemas.microsoft.com/office/drawing/2014/chart" uri="{C3380CC4-5D6E-409C-BE32-E72D297353CC}">
              <c16:uniqueId val="{00000000-1AC9-40B4-8050-A5D8364EE137}"/>
            </c:ext>
          </c:extLst>
        </c:ser>
        <c:ser>
          <c:idx val="3"/>
          <c:order val="3"/>
          <c:tx>
            <c:strRef>
              <c:f>'Shipments and Stock '!$C$17:$D$17</c:f>
              <c:strCache>
                <c:ptCount val="2"/>
                <c:pt idx="0">
                  <c:v>Total Model Shipments</c:v>
                </c:pt>
                <c:pt idx="1">
                  <c:v>(units)</c:v>
                </c:pt>
              </c:strCache>
            </c:strRef>
          </c:tx>
          <c:spPr>
            <a:ln w="19050" cap="rnd">
              <a:solidFill>
                <a:schemeClr val="accent4"/>
              </a:solidFill>
              <a:round/>
            </a:ln>
            <a:effectLst/>
          </c:spPr>
          <c:marker>
            <c:symbol val="none"/>
          </c:marker>
          <c:xVal>
            <c:numRef>
              <c:f>'Shipments and Stock '!$F$13:$AZ$13</c:f>
              <c:numCache>
                <c:formatCode>General</c:formatCode>
                <c:ptCount val="4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pt idx="39">
                  <c:v>2027</c:v>
                </c:pt>
                <c:pt idx="40">
                  <c:v>2028</c:v>
                </c:pt>
                <c:pt idx="41">
                  <c:v>2029</c:v>
                </c:pt>
                <c:pt idx="42">
                  <c:v>2030</c:v>
                </c:pt>
                <c:pt idx="43">
                  <c:v>2031</c:v>
                </c:pt>
                <c:pt idx="44">
                  <c:v>2032</c:v>
                </c:pt>
                <c:pt idx="45">
                  <c:v>2033</c:v>
                </c:pt>
                <c:pt idx="46">
                  <c:v>2034</c:v>
                </c:pt>
              </c:numCache>
            </c:numRef>
          </c:xVal>
          <c:yVal>
            <c:numRef>
              <c:f>'Shipments and Stock '!$F$17:$AZ$17</c:f>
              <c:numCache>
                <c:formatCode>#,##0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yVal>
          <c:smooth val="1"/>
          <c:extLst>
            <c:ext xmlns:c16="http://schemas.microsoft.com/office/drawing/2014/chart" uri="{C3380CC4-5D6E-409C-BE32-E72D297353CC}">
              <c16:uniqueId val="{00000001-1AC9-40B4-8050-A5D8364EE137}"/>
            </c:ext>
          </c:extLst>
        </c:ser>
        <c:dLbls>
          <c:showLegendKey val="0"/>
          <c:showVal val="0"/>
          <c:showCatName val="0"/>
          <c:showSerName val="0"/>
          <c:showPercent val="0"/>
          <c:showBubbleSize val="0"/>
        </c:dLbls>
        <c:axId val="167115392"/>
        <c:axId val="174485888"/>
        <c:extLst>
          <c:ext xmlns:c15="http://schemas.microsoft.com/office/drawing/2012/chart" uri="{02D57815-91ED-43cb-92C2-25804820EDAC}">
            <c15:filteredScatterSeries>
              <c15:ser>
                <c:idx val="1"/>
                <c:order val="1"/>
                <c:tx>
                  <c:strRef>
                    <c:extLst>
                      <c:ext uri="{02D57815-91ED-43cb-92C2-25804820EDAC}">
                        <c15:formulaRef>
                          <c15:sqref>'Shipments and Stock '!$C$15:$D$15</c15:sqref>
                        </c15:formulaRef>
                      </c:ext>
                    </c:extLst>
                    <c:strCache>
                      <c:ptCount val="2"/>
                      <c:pt idx="0">
                        <c:v>Replacement Shipments</c:v>
                      </c:pt>
                      <c:pt idx="1">
                        <c:v>(units)</c:v>
                      </c:pt>
                    </c:strCache>
                  </c:strRef>
                </c:tx>
                <c:spPr>
                  <a:ln w="19050" cap="rnd">
                    <a:solidFill>
                      <a:schemeClr val="accent2"/>
                    </a:solidFill>
                    <a:round/>
                  </a:ln>
                  <a:effectLst/>
                </c:spPr>
                <c:marker>
                  <c:symbol val="none"/>
                </c:marker>
                <c:xVal>
                  <c:numRef>
                    <c:extLst>
                      <c:ext uri="{02D57815-91ED-43cb-92C2-25804820EDAC}">
                        <c15:formulaRef>
                          <c15:sqref>'Shipments and Stock '!$E$13:$AZ$13</c15:sqref>
                        </c15:formulaRef>
                      </c:ext>
                    </c:extLst>
                    <c:numCache>
                      <c:formatCode>General</c:formatCode>
                      <c:ptCount val="4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pt idx="44">
                        <c:v>2031</c:v>
                      </c:pt>
                      <c:pt idx="45">
                        <c:v>2032</c:v>
                      </c:pt>
                      <c:pt idx="46">
                        <c:v>2033</c:v>
                      </c:pt>
                      <c:pt idx="47">
                        <c:v>2034</c:v>
                      </c:pt>
                    </c:numCache>
                  </c:numRef>
                </c:xVal>
                <c:yVal>
                  <c:numRef>
                    <c:extLst>
                      <c:ext uri="{02D57815-91ED-43cb-92C2-25804820EDAC}">
                        <c15:formulaRef>
                          <c15:sqref>'Shipments and Stock '!$E$15:$AZ$15</c15:sqref>
                        </c15:formulaRef>
                      </c:ext>
                    </c:extLst>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yVal>
                <c:smooth val="1"/>
                <c:extLst>
                  <c:ext xmlns:c16="http://schemas.microsoft.com/office/drawing/2014/chart" uri="{C3380CC4-5D6E-409C-BE32-E72D297353CC}">
                    <c16:uniqueId val="{00000002-1AC9-40B4-8050-A5D8364EE137}"/>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'Shipments and Stock '!$C$16:$D$16</c15:sqref>
                        </c15:formulaRef>
                      </c:ext>
                    </c:extLst>
                    <c:strCache>
                      <c:ptCount val="2"/>
                      <c:pt idx="0">
                        <c:v>Net New Shipments</c:v>
                      </c:pt>
                      <c:pt idx="1">
                        <c:v>(units)</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'Shipments and Stock '!$E$13:$AZ$13</c15:sqref>
                        </c15:formulaRef>
                      </c:ext>
                    </c:extLst>
                    <c:numCache>
                      <c:formatCode>General</c:formatCode>
                      <c:ptCount val="4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pt idx="44">
                        <c:v>2031</c:v>
                      </c:pt>
                      <c:pt idx="45">
                        <c:v>2032</c:v>
                      </c:pt>
                      <c:pt idx="46">
                        <c:v>2033</c:v>
                      </c:pt>
                      <c:pt idx="47">
                        <c:v>2034</c:v>
                      </c:pt>
                    </c:numCache>
                  </c:numRef>
                </c:xVal>
                <c:yVal>
                  <c:numRef>
                    <c:extLst xmlns:c15="http://schemas.microsoft.com/office/drawing/2012/chart">
                      <c:ext xmlns:c15="http://schemas.microsoft.com/office/drawing/2012/chart" uri="{02D57815-91ED-43cb-92C2-25804820EDAC}">
                        <c15:formulaRef>
                          <c15:sqref>'Shipments and Stock '!$E$16:$AZ$16</c15:sqref>
                        </c15:formulaRef>
                      </c:ext>
                    </c:extLst>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yVal>
                <c:smooth val="1"/>
                <c:extLst>
                  <c:ext xmlns:c16="http://schemas.microsoft.com/office/drawing/2014/chart" uri="{C3380CC4-5D6E-409C-BE32-E72D297353CC}">
                    <c16:uniqueId val="{00000003-1AC9-40B4-8050-A5D8364EE137}"/>
                  </c:ext>
                </c:extLst>
              </c15:ser>
            </c15:filteredScatterSeries>
          </c:ext>
        </c:extLst>
      </c:scatterChart>
      <c:valAx>
        <c:axId val="167115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85888"/>
        <c:crosses val="autoZero"/>
        <c:crossBetween val="midCat"/>
      </c:valAx>
      <c:valAx>
        <c:axId val="174485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11539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Stock</a:t>
            </a:r>
          </a:p>
        </c:rich>
      </c:tx>
      <c:layout/>
      <c:overlay val="0"/>
      <c:spPr>
        <a:noFill/>
        <a:ln>
          <a:noFill/>
        </a:ln>
        <a:effectLst/>
      </c:spPr>
    </c:title>
    <c:autoTitleDeleted val="0"/>
    <c:plotArea>
      <c:layout/>
      <c:scatterChart>
        <c:scatterStyle val="smoothMarker"/>
        <c:varyColors val="0"/>
        <c:ser>
          <c:idx val="4"/>
          <c:order val="4"/>
          <c:tx>
            <c:strRef>
              <c:f>'Shipments and Stock '!$C$18:$D$18</c:f>
              <c:strCache>
                <c:ptCount val="2"/>
                <c:pt idx="0">
                  <c:v>Model Installed Stock</c:v>
                </c:pt>
                <c:pt idx="1">
                  <c:v>(units)</c:v>
                </c:pt>
              </c:strCache>
            </c:strRef>
          </c:tx>
          <c:spPr>
            <a:ln w="19050" cap="rnd">
              <a:solidFill>
                <a:schemeClr val="accent5"/>
              </a:solidFill>
              <a:round/>
            </a:ln>
            <a:effectLst/>
          </c:spPr>
          <c:marker>
            <c:symbol val="none"/>
          </c:marker>
          <c:xVal>
            <c:numRef>
              <c:f>'Shipments and Stock '!$E$13:$AZ$13</c:f>
              <c:numCache>
                <c:formatCode>General</c:formatCode>
                <c:ptCount val="4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pt idx="44">
                  <c:v>2031</c:v>
                </c:pt>
                <c:pt idx="45">
                  <c:v>2032</c:v>
                </c:pt>
                <c:pt idx="46">
                  <c:v>2033</c:v>
                </c:pt>
                <c:pt idx="47">
                  <c:v>2034</c:v>
                </c:pt>
              </c:numCache>
            </c:numRef>
          </c:xVal>
          <c:yVal>
            <c:numRef>
              <c:f>'Shipments and Stock '!$E$18:$AZ$18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yVal>
          <c:smooth val="1"/>
          <c:extLst>
            <c:ext xmlns:c16="http://schemas.microsoft.com/office/drawing/2014/chart" uri="{C3380CC4-5D6E-409C-BE32-E72D297353CC}">
              <c16:uniqueId val="{00000000-D0FB-494B-95CB-BD680D37FA1B}"/>
            </c:ext>
          </c:extLst>
        </c:ser>
        <c:dLbls>
          <c:showLegendKey val="0"/>
          <c:showVal val="0"/>
          <c:showCatName val="0"/>
          <c:showSerName val="0"/>
          <c:showPercent val="0"/>
          <c:showBubbleSize val="0"/>
        </c:dLbls>
        <c:axId val="178705920"/>
        <c:axId val="178707840"/>
        <c:extLst>
          <c:ext xmlns:c15="http://schemas.microsoft.com/office/drawing/2012/chart" uri="{02D57815-91ED-43cb-92C2-25804820EDAC}">
            <c15:filteredScatterSeries>
              <c15:ser>
                <c:idx val="0"/>
                <c:order val="0"/>
                <c:tx>
                  <c:strRef>
                    <c:extLst>
                      <c:ext uri="{02D57815-91ED-43cb-92C2-25804820EDAC}">
                        <c15:formulaRef>
                          <c15:sqref>'Shipments and Stock '!$C$14:$D$14</c15:sqref>
                        </c15:formulaRef>
                      </c:ext>
                    </c:extLst>
                    <c:strCache>
                      <c:ptCount val="2"/>
                      <c:pt idx="0">
                        <c:v>6P Shipments</c:v>
                      </c:pt>
                      <c:pt idx="1">
                        <c:v>(units)</c:v>
                      </c:pt>
                    </c:strCache>
                  </c:strRef>
                </c:tx>
                <c:spPr>
                  <a:ln w="19050" cap="rnd">
                    <a:solidFill>
                      <a:schemeClr val="accent1"/>
                    </a:solidFill>
                    <a:round/>
                  </a:ln>
                  <a:effectLst/>
                </c:spPr>
                <c:marker>
                  <c:symbol val="none"/>
                </c:marker>
                <c:xVal>
                  <c:numRef>
                    <c:extLst>
                      <c:ext uri="{02D57815-91ED-43cb-92C2-25804820EDAC}">
                        <c15:formulaRef>
                          <c15:sqref>'Shipments and Stock '!$E$13:$AZ$13</c15:sqref>
                        </c15:formulaRef>
                      </c:ext>
                    </c:extLst>
                    <c:numCache>
                      <c:formatCode>General</c:formatCode>
                      <c:ptCount val="4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pt idx="44">
                        <c:v>2031</c:v>
                      </c:pt>
                      <c:pt idx="45">
                        <c:v>2032</c:v>
                      </c:pt>
                      <c:pt idx="46">
                        <c:v>2033</c:v>
                      </c:pt>
                      <c:pt idx="47">
                        <c:v>2034</c:v>
                      </c:pt>
                    </c:numCache>
                  </c:numRef>
                </c:xVal>
                <c:yVal>
                  <c:numRef>
                    <c:extLst>
                      <c:ext uri="{02D57815-91ED-43cb-92C2-25804820EDAC}">
                        <c15:formulaRef>
                          <c15:sqref>'Shipments and Stock '!$E$14:$AZ$14</c15:sqref>
                        </c15:formulaRef>
                      </c:ext>
                    </c:extLst>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yVal>
                <c:smooth val="1"/>
                <c:extLst>
                  <c:ext xmlns:c16="http://schemas.microsoft.com/office/drawing/2014/chart" uri="{C3380CC4-5D6E-409C-BE32-E72D297353CC}">
                    <c16:uniqueId val="{00000001-D0FB-494B-95CB-BD680D37FA1B}"/>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'Shipments and Stock '!$C$15:$D$15</c15:sqref>
                        </c15:formulaRef>
                      </c:ext>
                    </c:extLst>
                    <c:strCache>
                      <c:ptCount val="2"/>
                      <c:pt idx="0">
                        <c:v>Replacement Shipments</c:v>
                      </c:pt>
                      <c:pt idx="1">
                        <c:v>(units)</c:v>
                      </c:pt>
                    </c:strCache>
                  </c:strRef>
                </c:tx>
                <c:spPr>
                  <a:ln w="19050" cap="rnd">
                    <a:solidFill>
                      <a:schemeClr val="accent2"/>
                    </a:solidFill>
                    <a:round/>
                  </a:ln>
                  <a:effectLst/>
                </c:spPr>
                <c:marker>
                  <c:symbol val="none"/>
                </c:marker>
                <c:xVal>
                  <c:numRef>
                    <c:extLst xmlns:c15="http://schemas.microsoft.com/office/drawing/2012/chart">
                      <c:ext xmlns:c15="http://schemas.microsoft.com/office/drawing/2012/chart" uri="{02D57815-91ED-43cb-92C2-25804820EDAC}">
                        <c15:formulaRef>
                          <c15:sqref>'Shipments and Stock '!$E$13:$AZ$13</c15:sqref>
                        </c15:formulaRef>
                      </c:ext>
                    </c:extLst>
                    <c:numCache>
                      <c:formatCode>General</c:formatCode>
                      <c:ptCount val="4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pt idx="44">
                        <c:v>2031</c:v>
                      </c:pt>
                      <c:pt idx="45">
                        <c:v>2032</c:v>
                      </c:pt>
                      <c:pt idx="46">
                        <c:v>2033</c:v>
                      </c:pt>
                      <c:pt idx="47">
                        <c:v>2034</c:v>
                      </c:pt>
                    </c:numCache>
                  </c:numRef>
                </c:xVal>
                <c:yVal>
                  <c:numRef>
                    <c:extLst xmlns:c15="http://schemas.microsoft.com/office/drawing/2012/chart">
                      <c:ext xmlns:c15="http://schemas.microsoft.com/office/drawing/2012/chart" uri="{02D57815-91ED-43cb-92C2-25804820EDAC}">
                        <c15:formulaRef>
                          <c15:sqref>'Shipments and Stock '!$E$15:$AZ$15</c15:sqref>
                        </c15:formulaRef>
                      </c:ext>
                    </c:extLst>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yVal>
                <c:smooth val="1"/>
                <c:extLst>
                  <c:ext xmlns:c16="http://schemas.microsoft.com/office/drawing/2014/chart" uri="{C3380CC4-5D6E-409C-BE32-E72D297353CC}">
                    <c16:uniqueId val="{00000002-D0FB-494B-95CB-BD680D37FA1B}"/>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'Shipments and Stock '!$C$16:$D$16</c15:sqref>
                        </c15:formulaRef>
                      </c:ext>
                    </c:extLst>
                    <c:strCache>
                      <c:ptCount val="2"/>
                      <c:pt idx="0">
                        <c:v>Net New Shipments</c:v>
                      </c:pt>
                      <c:pt idx="1">
                        <c:v>(units)</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'Shipments and Stock '!$E$13:$AZ$13</c15:sqref>
                        </c15:formulaRef>
                      </c:ext>
                    </c:extLst>
                    <c:numCache>
                      <c:formatCode>General</c:formatCode>
                      <c:ptCount val="4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pt idx="44">
                        <c:v>2031</c:v>
                      </c:pt>
                      <c:pt idx="45">
                        <c:v>2032</c:v>
                      </c:pt>
                      <c:pt idx="46">
                        <c:v>2033</c:v>
                      </c:pt>
                      <c:pt idx="47">
                        <c:v>2034</c:v>
                      </c:pt>
                    </c:numCache>
                  </c:numRef>
                </c:xVal>
                <c:yVal>
                  <c:numRef>
                    <c:extLst xmlns:c15="http://schemas.microsoft.com/office/drawing/2012/chart">
                      <c:ext xmlns:c15="http://schemas.microsoft.com/office/drawing/2012/chart" uri="{02D57815-91ED-43cb-92C2-25804820EDAC}">
                        <c15:formulaRef>
                          <c15:sqref>'Shipments and Stock '!$E$16:$AZ$16</c15:sqref>
                        </c15:formulaRef>
                      </c:ext>
                    </c:extLst>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yVal>
                <c:smooth val="1"/>
                <c:extLst>
                  <c:ext xmlns:c16="http://schemas.microsoft.com/office/drawing/2014/chart" uri="{C3380CC4-5D6E-409C-BE32-E72D297353CC}">
                    <c16:uniqueId val="{00000003-D0FB-494B-95CB-BD680D37FA1B}"/>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'Shipments and Stock '!$C$17:$D$17</c15:sqref>
                        </c15:formulaRef>
                      </c:ext>
                    </c:extLst>
                    <c:strCache>
                      <c:ptCount val="2"/>
                      <c:pt idx="0">
                        <c:v>Total Model Shipments</c:v>
                      </c:pt>
                      <c:pt idx="1">
                        <c:v>(units)</c:v>
                      </c:pt>
                    </c:strCache>
                  </c:strRef>
                </c:tx>
                <c:spPr>
                  <a:ln w="19050" cap="rnd">
                    <a:solidFill>
                      <a:schemeClr val="accent4"/>
                    </a:solidFill>
                    <a:round/>
                  </a:ln>
                  <a:effectLst/>
                </c:spPr>
                <c:marker>
                  <c:symbol val="none"/>
                </c:marker>
                <c:xVal>
                  <c:numRef>
                    <c:extLst xmlns:c15="http://schemas.microsoft.com/office/drawing/2012/chart">
                      <c:ext xmlns:c15="http://schemas.microsoft.com/office/drawing/2012/chart" uri="{02D57815-91ED-43cb-92C2-25804820EDAC}">
                        <c15:formulaRef>
                          <c15:sqref>'Shipments and Stock '!$E$13:$AZ$13</c15:sqref>
                        </c15:formulaRef>
                      </c:ext>
                    </c:extLst>
                    <c:numCache>
                      <c:formatCode>General</c:formatCode>
                      <c:ptCount val="4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pt idx="40">
                        <c:v>2027</c:v>
                      </c:pt>
                      <c:pt idx="41">
                        <c:v>2028</c:v>
                      </c:pt>
                      <c:pt idx="42">
                        <c:v>2029</c:v>
                      </c:pt>
                      <c:pt idx="43">
                        <c:v>2030</c:v>
                      </c:pt>
                      <c:pt idx="44">
                        <c:v>2031</c:v>
                      </c:pt>
                      <c:pt idx="45">
                        <c:v>2032</c:v>
                      </c:pt>
                      <c:pt idx="46">
                        <c:v>2033</c:v>
                      </c:pt>
                      <c:pt idx="47">
                        <c:v>2034</c:v>
                      </c:pt>
                    </c:numCache>
                  </c:numRef>
                </c:xVal>
                <c:yVal>
                  <c:numRef>
                    <c:extLst xmlns:c15="http://schemas.microsoft.com/office/drawing/2012/chart">
                      <c:ext xmlns:c15="http://schemas.microsoft.com/office/drawing/2012/chart" uri="{02D57815-91ED-43cb-92C2-25804820EDAC}">
                        <c15:formulaRef>
                          <c15:sqref>'Shipments and Stock '!$E$17:$AZ$17</c15:sqref>
                        </c15:formulaRef>
                      </c:ext>
                    </c:extLst>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yVal>
                <c:smooth val="1"/>
                <c:extLst>
                  <c:ext xmlns:c16="http://schemas.microsoft.com/office/drawing/2014/chart" uri="{C3380CC4-5D6E-409C-BE32-E72D297353CC}">
                    <c16:uniqueId val="{00000004-D0FB-494B-95CB-BD680D37FA1B}"/>
                  </c:ext>
                </c:extLst>
              </c15:ser>
            </c15:filteredScatterSeries>
          </c:ext>
        </c:extLst>
      </c:scatterChart>
      <c:valAx>
        <c:axId val="178705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707840"/>
        <c:crosses val="autoZero"/>
        <c:crossBetween val="midCat"/>
      </c:valAx>
      <c:valAx>
        <c:axId val="17870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70592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489856</xdr:colOff>
      <xdr:row>33</xdr:row>
      <xdr:rowOff>231323</xdr:rowOff>
    </xdr:from>
    <xdr:to>
      <xdr:col>6</xdr:col>
      <xdr:colOff>1115786</xdr:colOff>
      <xdr:row>49</xdr:row>
      <xdr:rowOff>40821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170089</xdr:colOff>
      <xdr:row>34</xdr:row>
      <xdr:rowOff>35834</xdr:rowOff>
    </xdr:from>
    <xdr:to>
      <xdr:col>10</xdr:col>
      <xdr:colOff>1544410</xdr:colOff>
      <xdr:row>49</xdr:row>
      <xdr:rowOff>140608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462644</xdr:colOff>
      <xdr:row>2</xdr:row>
      <xdr:rowOff>136071</xdr:rowOff>
    </xdr:from>
    <xdr:to>
      <xdr:col>10</xdr:col>
      <xdr:colOff>1483179</xdr:colOff>
      <xdr:row>33</xdr:row>
      <xdr:rowOff>68036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1492250</xdr:colOff>
      <xdr:row>20</xdr:row>
      <xdr:rowOff>31750</xdr:rowOff>
    </xdr:from>
    <xdr:to>
      <xdr:col>17</xdr:col>
      <xdr:colOff>276679</xdr:colOff>
      <xdr:row>45</xdr:row>
      <xdr:rowOff>63047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164644</xdr:colOff>
      <xdr:row>4</xdr:row>
      <xdr:rowOff>55787</xdr:rowOff>
    </xdr:from>
    <xdr:to>
      <xdr:col>22</xdr:col>
      <xdr:colOff>285750</xdr:colOff>
      <xdr:row>26</xdr:row>
      <xdr:rowOff>27213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95250</xdr:colOff>
      <xdr:row>4</xdr:row>
      <xdr:rowOff>95250</xdr:rowOff>
    </xdr:from>
    <xdr:to>
      <xdr:col>33</xdr:col>
      <xdr:colOff>216356</xdr:colOff>
      <xdr:row>26</xdr:row>
      <xdr:rowOff>66676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212912</xdr:rowOff>
    </xdr:from>
    <xdr:to>
      <xdr:col>7</xdr:col>
      <xdr:colOff>862854</xdr:colOff>
      <xdr:row>9</xdr:row>
      <xdr:rowOff>22412</xdr:rowOff>
    </xdr:to>
    <xdr:sp macro="" textlink="">
      <xdr:nvSpPr>
        <xdr:cNvPr id="2" name="TextBox 1"/>
        <xdr:cNvSpPr txBox="1"/>
      </xdr:nvSpPr>
      <xdr:spPr>
        <a:xfrm>
          <a:off x="3733800" y="212912"/>
          <a:ext cx="4577604" cy="178117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INFORMATION</a:t>
          </a:r>
        </a:p>
        <a:p>
          <a:endParaRPr lang="en-US" sz="1100"/>
        </a:p>
        <a:p>
          <a:r>
            <a:rPr lang="en-US" sz="1100"/>
            <a:t>The shipments</a:t>
          </a:r>
          <a:r>
            <a:rPr lang="en-US" sz="1100" baseline="0"/>
            <a:t> and stock tabs pull directly from the central commercial shipments and stock model.  </a:t>
          </a:r>
        </a:p>
        <a:p>
          <a:endParaRPr lang="en-US" sz="1100" baseline="0"/>
        </a:p>
        <a:p>
          <a:r>
            <a:rPr lang="en-US" sz="1100" baseline="0"/>
            <a:t>These  figures are used both in the development of the installed base UECs and in calculating  energy consumption and savings in the Results tabs.</a:t>
          </a:r>
          <a:endParaRPr lang="en-US" sz="1100"/>
        </a:p>
      </xdr:txBody>
    </xdr:sp>
    <xdr:clientData/>
  </xdr:twoCellAnchor>
  <xdr:twoCellAnchor>
    <xdr:from>
      <xdr:col>0</xdr:col>
      <xdr:colOff>246527</xdr:colOff>
      <xdr:row>19</xdr:row>
      <xdr:rowOff>212911</xdr:rowOff>
    </xdr:from>
    <xdr:to>
      <xdr:col>7</xdr:col>
      <xdr:colOff>1019734</xdr:colOff>
      <xdr:row>33</xdr:row>
      <xdr:rowOff>22411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784412</xdr:colOff>
      <xdr:row>20</xdr:row>
      <xdr:rowOff>123264</xdr:rowOff>
    </xdr:from>
    <xdr:to>
      <xdr:col>15</xdr:col>
      <xdr:colOff>123266</xdr:colOff>
      <xdr:row>33</xdr:row>
      <xdr:rowOff>98611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5F01.bud.bpa.gov\ESB\Planning\Momentum%20Savings\Communications\Website\Website%20Changes\What%20we%20Study\Appliance%20Standards\Docs%20to%20link%20to\Commercial%20Standards%20Models\CommercialCentral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Navigation"/>
      <sheetName val="Definitions"/>
      <sheetName val="Constants and Menus"/>
      <sheetName val="6P Shipments"/>
      <sheetName val="Commercial Floorspace"/>
      <sheetName val="Lifetimes"/>
      <sheetName val="Chart1"/>
      <sheetName val="1987 Saturation"/>
      <sheetName val="2010 Saturation"/>
      <sheetName val="Saturation Summary"/>
      <sheetName val="Chart2"/>
      <sheetName val="Automatic Commercial Icemakers"/>
      <sheetName val="Chart3"/>
      <sheetName val="Beverage Vending Machines"/>
      <sheetName val="Chart4"/>
      <sheetName val="Commercial Clothes Washers"/>
      <sheetName val="Chart5"/>
      <sheetName val="Commercial Refrigeration Equip"/>
      <sheetName val="Chart6"/>
      <sheetName val="HVAC"/>
      <sheetName val="Chart7"/>
      <sheetName val="Illuminated Exit Signs"/>
      <sheetName val="Chart8"/>
      <sheetName val="Pre-Rinse Spray Valves"/>
      <sheetName val="Chart9"/>
      <sheetName val="WICF - Components"/>
      <sheetName val="Chart10"/>
      <sheetName val="WICF - Systems"/>
      <sheetName val="Chart11"/>
      <sheetName val="SHIPMENTS - TOTAL"/>
      <sheetName val="Chart12"/>
      <sheetName val="STOCK - TOTAL"/>
      <sheetName val="Chart13"/>
    </sheetNames>
    <sheetDataSet>
      <sheetData sheetId="0"/>
      <sheetData sheetId="1"/>
      <sheetData sheetId="2"/>
      <sheetData sheetId="3"/>
      <sheetData sheetId="4"/>
      <sheetData sheetId="5">
        <row r="10">
          <cell r="D10" t="str">
            <v>Automatic_Commercial_Icemakers</v>
          </cell>
          <cell r="E10" t="str">
            <v>Beverage_Vending_Machines</v>
          </cell>
          <cell r="F10" t="str">
            <v>Commercial Clothes Washers</v>
          </cell>
          <cell r="G10" t="str">
            <v>Commercial_Refrigeration_Equipment</v>
          </cell>
          <cell r="H10" t="str">
            <v>Heating, Ventilation and Air Conditioning</v>
          </cell>
          <cell r="I10" t="str">
            <v>Illuminated Exit Signs</v>
          </cell>
          <cell r="J10" t="str">
            <v>Pre-rinse Spray Valves</v>
          </cell>
          <cell r="K10" t="str">
            <v>Walk-in Coolers and Freezers - Components</v>
          </cell>
          <cell r="L10" t="str">
            <v>Walk-in Coolers and Freezers - Systems</v>
          </cell>
        </row>
        <row r="11">
          <cell r="C11">
            <v>2010</v>
          </cell>
          <cell r="D11">
            <v>12270.912420960809</v>
          </cell>
          <cell r="E11">
            <v>10421.21589578784</v>
          </cell>
          <cell r="F11" t="str">
            <v>--</v>
          </cell>
          <cell r="G11">
            <v>32423.473837372203</v>
          </cell>
          <cell r="H11" t="str">
            <v>--</v>
          </cell>
          <cell r="I11" t="str">
            <v>--</v>
          </cell>
          <cell r="J11" t="str">
            <v>--</v>
          </cell>
          <cell r="K11" t="str">
            <v>--</v>
          </cell>
          <cell r="L11" t="str">
            <v>--</v>
          </cell>
        </row>
        <row r="12">
          <cell r="C12">
            <v>2011</v>
          </cell>
          <cell r="D12">
            <v>12529.37829218465</v>
          </cell>
          <cell r="E12">
            <v>10312.072216879278</v>
          </cell>
          <cell r="F12" t="str">
            <v>--</v>
          </cell>
          <cell r="G12">
            <v>33169.232948518606</v>
          </cell>
          <cell r="H12" t="str">
            <v>--</v>
          </cell>
          <cell r="I12" t="str">
            <v>--</v>
          </cell>
          <cell r="J12" t="str">
            <v>--</v>
          </cell>
          <cell r="K12" t="str">
            <v>--</v>
          </cell>
          <cell r="L12" t="str">
            <v>--</v>
          </cell>
        </row>
        <row r="13">
          <cell r="C13">
            <v>2012</v>
          </cell>
          <cell r="D13">
            <v>12790.314810783333</v>
          </cell>
          <cell r="E13">
            <v>10229.809664101904</v>
          </cell>
          <cell r="F13" t="str">
            <v>--</v>
          </cell>
          <cell r="G13">
            <v>33900.856649913614</v>
          </cell>
          <cell r="H13" t="str">
            <v>--</v>
          </cell>
          <cell r="I13" t="str">
            <v>--</v>
          </cell>
          <cell r="J13" t="str">
            <v>--</v>
          </cell>
          <cell r="K13" t="str">
            <v>--</v>
          </cell>
          <cell r="L13" t="str">
            <v>--</v>
          </cell>
        </row>
        <row r="14">
          <cell r="C14">
            <v>2013</v>
          </cell>
          <cell r="D14">
            <v>13056.168520254871</v>
          </cell>
          <cell r="E14">
            <v>10220.469859523302</v>
          </cell>
          <cell r="F14" t="str">
            <v>--</v>
          </cell>
          <cell r="G14">
            <v>34594.501581013654</v>
          </cell>
          <cell r="H14" t="str">
            <v>--</v>
          </cell>
          <cell r="I14" t="str">
            <v>--</v>
          </cell>
          <cell r="J14" t="str">
            <v>--</v>
          </cell>
          <cell r="K14" t="str">
            <v>--</v>
          </cell>
          <cell r="L14" t="str">
            <v>--</v>
          </cell>
        </row>
        <row r="15">
          <cell r="C15">
            <v>2014</v>
          </cell>
          <cell r="D15">
            <v>13293.366871082833</v>
          </cell>
          <cell r="E15">
            <v>10181.735259145209</v>
          </cell>
          <cell r="F15" t="str">
            <v>--</v>
          </cell>
          <cell r="G15">
            <v>35130.625553869497</v>
          </cell>
          <cell r="H15" t="str">
            <v>--</v>
          </cell>
          <cell r="I15" t="str">
            <v>--</v>
          </cell>
          <cell r="J15" t="str">
            <v>--</v>
          </cell>
          <cell r="K15" t="str">
            <v>--</v>
          </cell>
          <cell r="L15" t="str">
            <v>--</v>
          </cell>
        </row>
        <row r="16">
          <cell r="C16">
            <v>2015</v>
          </cell>
          <cell r="D16">
            <v>13504.418235928928</v>
          </cell>
          <cell r="E16">
            <v>10151.28196666899</v>
          </cell>
          <cell r="F16" t="str">
            <v>--</v>
          </cell>
          <cell r="G16">
            <v>35603.645911624757</v>
          </cell>
          <cell r="H16" t="str">
            <v>--</v>
          </cell>
          <cell r="I16" t="str">
            <v>--</v>
          </cell>
          <cell r="J16" t="str">
            <v>--</v>
          </cell>
          <cell r="K16" t="str">
            <v>--</v>
          </cell>
          <cell r="L16" t="str">
            <v>--</v>
          </cell>
        </row>
        <row r="17">
          <cell r="C17">
            <v>2016</v>
          </cell>
          <cell r="D17">
            <v>13691.476895929156</v>
          </cell>
          <cell r="E17">
            <v>10134.79560819749</v>
          </cell>
          <cell r="F17" t="str">
            <v>--</v>
          </cell>
          <cell r="G17">
            <v>36026.390056994482</v>
          </cell>
          <cell r="H17" t="str">
            <v>--</v>
          </cell>
          <cell r="I17" t="str">
            <v>--</v>
          </cell>
          <cell r="J17" t="str">
            <v>--</v>
          </cell>
          <cell r="K17" t="str">
            <v>--</v>
          </cell>
          <cell r="L17" t="str">
            <v>--</v>
          </cell>
        </row>
        <row r="18">
          <cell r="C18">
            <v>2017</v>
          </cell>
          <cell r="D18">
            <v>13857.053666001619</v>
          </cell>
          <cell r="E18">
            <v>10237.56352136072</v>
          </cell>
          <cell r="F18" t="str">
            <v>--</v>
          </cell>
          <cell r="G18">
            <v>36410.705527423546</v>
          </cell>
          <cell r="H18" t="str">
            <v>--</v>
          </cell>
          <cell r="I18" t="str">
            <v>--</v>
          </cell>
          <cell r="J18" t="str">
            <v>--</v>
          </cell>
          <cell r="K18" t="str">
            <v>--</v>
          </cell>
          <cell r="L18" t="str">
            <v>--</v>
          </cell>
        </row>
        <row r="19">
          <cell r="C19">
            <v>2018</v>
          </cell>
          <cell r="D19">
            <v>14004.269768288234</v>
          </cell>
          <cell r="E19">
            <v>10305.274793158334</v>
          </cell>
          <cell r="F19" t="str">
            <v>--</v>
          </cell>
          <cell r="G19">
            <v>36769.894660397804</v>
          </cell>
          <cell r="H19" t="str">
            <v>--</v>
          </cell>
          <cell r="I19" t="str">
            <v>--</v>
          </cell>
          <cell r="J19" t="str">
            <v>--</v>
          </cell>
          <cell r="K19" t="str">
            <v>--</v>
          </cell>
          <cell r="L19" t="str">
            <v>--</v>
          </cell>
        </row>
        <row r="20">
          <cell r="C20">
            <v>2019</v>
          </cell>
          <cell r="D20">
            <v>14136.889447766236</v>
          </cell>
          <cell r="E20">
            <v>10397.220290163101</v>
          </cell>
          <cell r="F20" t="str">
            <v>--</v>
          </cell>
          <cell r="G20">
            <v>37110.801923766805</v>
          </cell>
          <cell r="H20" t="str">
            <v>--</v>
          </cell>
          <cell r="I20" t="str">
            <v>--</v>
          </cell>
          <cell r="J20" t="str">
            <v>--</v>
          </cell>
          <cell r="K20" t="str">
            <v>--</v>
          </cell>
          <cell r="L20" t="str">
            <v>--</v>
          </cell>
        </row>
        <row r="21">
          <cell r="C21">
            <v>2020</v>
          </cell>
          <cell r="D21">
            <v>14257.456543678391</v>
          </cell>
          <cell r="E21">
            <v>10522.692696791084</v>
          </cell>
          <cell r="F21" t="str">
            <v>--</v>
          </cell>
          <cell r="G21">
            <v>37442.585203815019</v>
          </cell>
          <cell r="H21" t="str">
            <v>--</v>
          </cell>
          <cell r="I21" t="str">
            <v>--</v>
          </cell>
          <cell r="J21" t="str">
            <v>--</v>
          </cell>
          <cell r="K21" t="str">
            <v>--</v>
          </cell>
          <cell r="L21" t="str">
            <v>--</v>
          </cell>
        </row>
        <row r="22">
          <cell r="C22">
            <v>2021</v>
          </cell>
          <cell r="D22">
            <v>14370.061531188785</v>
          </cell>
          <cell r="E22">
            <v>10707.378550984586</v>
          </cell>
          <cell r="F22" t="str">
            <v>--</v>
          </cell>
          <cell r="G22">
            <v>37766.592423804352</v>
          </cell>
          <cell r="H22" t="str">
            <v>--</v>
          </cell>
          <cell r="I22" t="str">
            <v>--</v>
          </cell>
          <cell r="J22" t="str">
            <v>--</v>
          </cell>
          <cell r="K22" t="str">
            <v>--</v>
          </cell>
          <cell r="L22" t="str">
            <v>--</v>
          </cell>
        </row>
        <row r="23">
          <cell r="C23">
            <v>2022</v>
          </cell>
          <cell r="D23">
            <v>14479.423546515816</v>
          </cell>
          <cell r="E23">
            <v>10851.35812270596</v>
          </cell>
          <cell r="F23" t="str">
            <v>--</v>
          </cell>
          <cell r="G23">
            <v>38075.07964553473</v>
          </cell>
          <cell r="H23" t="str">
            <v>--</v>
          </cell>
          <cell r="I23" t="str">
            <v>--</v>
          </cell>
          <cell r="J23" t="str">
            <v>--</v>
          </cell>
          <cell r="K23" t="str">
            <v>--</v>
          </cell>
          <cell r="L23" t="str">
            <v>--</v>
          </cell>
        </row>
        <row r="24">
          <cell r="C24">
            <v>2023</v>
          </cell>
          <cell r="D24">
            <v>14588.96926749834</v>
          </cell>
          <cell r="E24">
            <v>10914.665286697278</v>
          </cell>
          <cell r="F24" t="str">
            <v>--</v>
          </cell>
          <cell r="G24">
            <v>38365.045732308237</v>
          </cell>
          <cell r="H24" t="str">
            <v>--</v>
          </cell>
          <cell r="I24" t="str">
            <v>--</v>
          </cell>
          <cell r="J24" t="str">
            <v>--</v>
          </cell>
          <cell r="K24" t="str">
            <v>--</v>
          </cell>
          <cell r="L24" t="str">
            <v>--</v>
          </cell>
        </row>
        <row r="25">
          <cell r="C25">
            <v>2024</v>
          </cell>
          <cell r="D25">
            <v>14700.813450824047</v>
          </cell>
          <cell r="E25">
            <v>10994.935393811453</v>
          </cell>
          <cell r="F25" t="str">
            <v>--</v>
          </cell>
          <cell r="G25">
            <v>38643.706616765798</v>
          </cell>
          <cell r="H25" t="str">
            <v>--</v>
          </cell>
          <cell r="I25" t="str">
            <v>--</v>
          </cell>
          <cell r="J25" t="str">
            <v>--</v>
          </cell>
          <cell r="K25" t="str">
            <v>--</v>
          </cell>
          <cell r="L25" t="str">
            <v>--</v>
          </cell>
        </row>
        <row r="26">
          <cell r="C26">
            <v>2025</v>
          </cell>
          <cell r="D26">
            <v>14815.755253201402</v>
          </cell>
          <cell r="E26">
            <v>11101.78930281813</v>
          </cell>
          <cell r="F26" t="str">
            <v>--</v>
          </cell>
          <cell r="G26">
            <v>38925.153385089892</v>
          </cell>
          <cell r="H26" t="str">
            <v>--</v>
          </cell>
          <cell r="I26" t="str">
            <v>--</v>
          </cell>
          <cell r="J26" t="str">
            <v>--</v>
          </cell>
          <cell r="K26" t="str">
            <v>--</v>
          </cell>
          <cell r="L26" t="str">
            <v>--</v>
          </cell>
        </row>
        <row r="27">
          <cell r="C27">
            <v>2026</v>
          </cell>
          <cell r="D27">
            <v>14934.188435945201</v>
          </cell>
          <cell r="E27">
            <v>11221.529089897454</v>
          </cell>
          <cell r="F27" t="str">
            <v>--</v>
          </cell>
          <cell r="G27">
            <v>39220.578895920196</v>
          </cell>
          <cell r="H27" t="str">
            <v>--</v>
          </cell>
          <cell r="I27" t="str">
            <v>--</v>
          </cell>
          <cell r="J27" t="str">
            <v>--</v>
          </cell>
          <cell r="K27" t="str">
            <v>--</v>
          </cell>
          <cell r="L27" t="str">
            <v>--</v>
          </cell>
        </row>
        <row r="28">
          <cell r="C28">
            <v>2027</v>
          </cell>
          <cell r="D28">
            <v>15056.214284753663</v>
          </cell>
          <cell r="E28">
            <v>11325.450072900498</v>
          </cell>
          <cell r="F28" t="str">
            <v>--</v>
          </cell>
          <cell r="G28">
            <v>39536.598372939203</v>
          </cell>
          <cell r="H28" t="str">
            <v>--</v>
          </cell>
          <cell r="I28" t="str">
            <v>--</v>
          </cell>
          <cell r="J28" t="str">
            <v>--</v>
          </cell>
          <cell r="K28" t="str">
            <v>--</v>
          </cell>
          <cell r="L28" t="str">
            <v>--</v>
          </cell>
        </row>
        <row r="29">
          <cell r="C29">
            <v>2028</v>
          </cell>
          <cell r="D29">
            <v>15181.849274429736</v>
          </cell>
          <cell r="E29">
            <v>11444.288675435213</v>
          </cell>
          <cell r="F29" t="str">
            <v>--</v>
          </cell>
          <cell r="G29">
            <v>39877.381372044445</v>
          </cell>
          <cell r="H29" t="str">
            <v>--</v>
          </cell>
          <cell r="I29" t="str">
            <v>--</v>
          </cell>
          <cell r="J29" t="str">
            <v>--</v>
          </cell>
          <cell r="K29" t="str">
            <v>--</v>
          </cell>
          <cell r="L29" t="str">
            <v>--</v>
          </cell>
        </row>
        <row r="30">
          <cell r="C30">
            <v>2029</v>
          </cell>
          <cell r="D30">
            <v>15311.460217529502</v>
          </cell>
          <cell r="E30">
            <v>11573.174449943919</v>
          </cell>
          <cell r="F30" t="str">
            <v>--</v>
          </cell>
          <cell r="G30">
            <v>40240.704224176414</v>
          </cell>
          <cell r="H30" t="str">
            <v>--</v>
          </cell>
          <cell r="I30" t="str">
            <v>--</v>
          </cell>
          <cell r="J30" t="str">
            <v>--</v>
          </cell>
          <cell r="K30" t="str">
            <v>--</v>
          </cell>
          <cell r="L30" t="str">
            <v>--</v>
          </cell>
        </row>
        <row r="31">
          <cell r="C31">
            <v>2030</v>
          </cell>
          <cell r="D31">
            <v>15444.938633419935</v>
          </cell>
          <cell r="E31">
            <v>11704.637939942791</v>
          </cell>
          <cell r="F31" t="str">
            <v>--</v>
          </cell>
          <cell r="G31">
            <v>40620.455632086196</v>
          </cell>
          <cell r="H31" t="str">
            <v>--</v>
          </cell>
          <cell r="I31" t="str">
            <v>--</v>
          </cell>
          <cell r="J31" t="str">
            <v>--</v>
          </cell>
          <cell r="K31" t="str">
            <v>--</v>
          </cell>
          <cell r="L31" t="str">
            <v>--</v>
          </cell>
        </row>
        <row r="32">
          <cell r="C32">
            <v>2031</v>
          </cell>
          <cell r="D32">
            <v>15444.938633419935</v>
          </cell>
          <cell r="E32">
            <v>11704.637939942791</v>
          </cell>
          <cell r="F32" t="str">
            <v>--</v>
          </cell>
          <cell r="G32">
            <v>40620.455632086196</v>
          </cell>
          <cell r="H32" t="str">
            <v>--</v>
          </cell>
          <cell r="I32" t="str">
            <v>--</v>
          </cell>
          <cell r="J32" t="str">
            <v>--</v>
          </cell>
          <cell r="K32" t="str">
            <v>--</v>
          </cell>
          <cell r="L32" t="str">
            <v>--</v>
          </cell>
        </row>
        <row r="33">
          <cell r="C33">
            <v>2032</v>
          </cell>
          <cell r="D33">
            <v>15444.938633419935</v>
          </cell>
          <cell r="E33">
            <v>11704.637939942791</v>
          </cell>
          <cell r="F33" t="str">
            <v>--</v>
          </cell>
          <cell r="G33">
            <v>40620.455632086196</v>
          </cell>
          <cell r="H33" t="str">
            <v>--</v>
          </cell>
          <cell r="I33" t="str">
            <v>--</v>
          </cell>
          <cell r="J33" t="str">
            <v>--</v>
          </cell>
          <cell r="K33" t="str">
            <v>--</v>
          </cell>
          <cell r="L33" t="str">
            <v>--</v>
          </cell>
        </row>
        <row r="34">
          <cell r="C34">
            <v>2033</v>
          </cell>
          <cell r="D34">
            <v>15444.938633419935</v>
          </cell>
          <cell r="E34">
            <v>11704.637939942791</v>
          </cell>
          <cell r="F34" t="str">
            <v>--</v>
          </cell>
          <cell r="G34">
            <v>40620.455632086196</v>
          </cell>
          <cell r="H34" t="str">
            <v>--</v>
          </cell>
          <cell r="I34" t="str">
            <v>--</v>
          </cell>
          <cell r="J34" t="str">
            <v>--</v>
          </cell>
          <cell r="K34" t="str">
            <v>--</v>
          </cell>
          <cell r="L34" t="str">
            <v>--</v>
          </cell>
        </row>
        <row r="35">
          <cell r="C35">
            <v>2034</v>
          </cell>
          <cell r="D35">
            <v>15444.938633419935</v>
          </cell>
          <cell r="E35">
            <v>11704.637939942791</v>
          </cell>
          <cell r="F35" t="str">
            <v>--</v>
          </cell>
          <cell r="G35">
            <v>40620.455632086196</v>
          </cell>
          <cell r="H35" t="str">
            <v>--</v>
          </cell>
          <cell r="I35" t="str">
            <v>--</v>
          </cell>
          <cell r="J35" t="str">
            <v>--</v>
          </cell>
          <cell r="K35" t="str">
            <v>--</v>
          </cell>
          <cell r="L35" t="str">
            <v>--</v>
          </cell>
        </row>
      </sheetData>
      <sheetData sheetId="6"/>
      <sheetData sheetId="7">
        <row r="16">
          <cell r="F16">
            <v>5</v>
          </cell>
        </row>
      </sheetData>
      <sheetData sheetId="8" refreshError="1"/>
      <sheetData sheetId="9"/>
      <sheetData sheetId="10"/>
      <sheetData sheetId="11"/>
      <sheetData sheetId="12" refreshError="1"/>
      <sheetData sheetId="13"/>
      <sheetData sheetId="14" refreshError="1"/>
      <sheetData sheetId="15"/>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sheetData sheetId="30" refreshError="1"/>
      <sheetData sheetId="31">
        <row r="2">
          <cell r="D2" t="str">
            <v>TOTAL</v>
          </cell>
        </row>
        <row r="4">
          <cell r="D4"/>
        </row>
        <row r="6">
          <cell r="D6"/>
        </row>
        <row r="7">
          <cell r="D7" t="str">
            <v>SHIPMENTS</v>
          </cell>
          <cell r="E7">
            <v>1981</v>
          </cell>
          <cell r="F7">
            <v>1982</v>
          </cell>
          <cell r="G7">
            <v>1983</v>
          </cell>
          <cell r="H7">
            <v>1984</v>
          </cell>
          <cell r="I7">
            <v>1985</v>
          </cell>
          <cell r="J7">
            <v>1986</v>
          </cell>
          <cell r="K7">
            <v>1987</v>
          </cell>
          <cell r="L7">
            <v>1988</v>
          </cell>
          <cell r="M7">
            <v>1989</v>
          </cell>
          <cell r="N7">
            <v>1990</v>
          </cell>
          <cell r="O7">
            <v>1991</v>
          </cell>
          <cell r="P7">
            <v>1992</v>
          </cell>
          <cell r="Q7">
            <v>1993</v>
          </cell>
          <cell r="R7">
            <v>1994</v>
          </cell>
          <cell r="S7">
            <v>1995</v>
          </cell>
          <cell r="T7">
            <v>1996</v>
          </cell>
          <cell r="U7">
            <v>1997</v>
          </cell>
          <cell r="V7">
            <v>1998</v>
          </cell>
          <cell r="W7">
            <v>1999</v>
          </cell>
          <cell r="X7">
            <v>2000</v>
          </cell>
          <cell r="Y7">
            <v>2001</v>
          </cell>
          <cell r="Z7">
            <v>2002</v>
          </cell>
          <cell r="AA7">
            <v>2003</v>
          </cell>
          <cell r="AB7">
            <v>2004</v>
          </cell>
          <cell r="AC7">
            <v>2005</v>
          </cell>
          <cell r="AD7">
            <v>2006</v>
          </cell>
          <cell r="AE7">
            <v>2007</v>
          </cell>
          <cell r="AF7">
            <v>2008</v>
          </cell>
          <cell r="AG7">
            <v>2009</v>
          </cell>
          <cell r="AH7">
            <v>2010</v>
          </cell>
          <cell r="AI7">
            <v>2011</v>
          </cell>
          <cell r="AJ7">
            <v>2012</v>
          </cell>
          <cell r="AK7">
            <v>2013</v>
          </cell>
          <cell r="AL7">
            <v>2014</v>
          </cell>
          <cell r="AM7">
            <v>2015</v>
          </cell>
          <cell r="AN7">
            <v>2016</v>
          </cell>
          <cell r="AO7">
            <v>2017</v>
          </cell>
          <cell r="AP7">
            <v>2018</v>
          </cell>
          <cell r="AQ7">
            <v>2019</v>
          </cell>
          <cell r="AR7">
            <v>2020</v>
          </cell>
          <cell r="AS7">
            <v>2021</v>
          </cell>
          <cell r="AT7">
            <v>2022</v>
          </cell>
          <cell r="AU7">
            <v>2023</v>
          </cell>
          <cell r="AV7">
            <v>2024</v>
          </cell>
          <cell r="AW7">
            <v>2025</v>
          </cell>
          <cell r="AX7">
            <v>2026</v>
          </cell>
          <cell r="AY7">
            <v>2027</v>
          </cell>
          <cell r="AZ7">
            <v>2028</v>
          </cell>
          <cell r="BA7">
            <v>2029</v>
          </cell>
          <cell r="BB7">
            <v>2030</v>
          </cell>
          <cell r="BC7">
            <v>2031</v>
          </cell>
          <cell r="BD7">
            <v>2032</v>
          </cell>
          <cell r="BE7">
            <v>2033</v>
          </cell>
          <cell r="BF7">
            <v>2034</v>
          </cell>
        </row>
        <row r="8">
          <cell r="C8" t="str">
            <v>Automatic_Commercial_Icemakers</v>
          </cell>
          <cell r="D8" t="str">
            <v>Replacement Shipments</v>
          </cell>
          <cell r="E8">
            <v>0</v>
          </cell>
          <cell r="F8">
            <v>0</v>
          </cell>
          <cell r="G8">
            <v>0</v>
          </cell>
          <cell r="H8">
            <v>0</v>
          </cell>
          <cell r="I8">
            <v>0</v>
          </cell>
          <cell r="J8">
            <v>0</v>
          </cell>
          <cell r="K8">
            <v>0</v>
          </cell>
          <cell r="L8">
            <v>3155.541274855128</v>
          </cell>
          <cell r="M8">
            <v>3245.6761099896648</v>
          </cell>
          <cell r="N8">
            <v>3337.3322520362763</v>
          </cell>
          <cell r="O8">
            <v>3430.4936661549177</v>
          </cell>
          <cell r="P8">
            <v>3525.1423939911128</v>
          </cell>
          <cell r="Q8">
            <v>3621.2585220444571</v>
          </cell>
          <cell r="R8">
            <v>3718.8201523060752</v>
          </cell>
          <cell r="S8">
            <v>3817.8033752870019</v>
          </cell>
          <cell r="T8">
            <v>3918.1822455575334</v>
          </cell>
          <cell r="U8">
            <v>3811.9258543884616</v>
          </cell>
          <cell r="V8">
            <v>3885.9241413229984</v>
          </cell>
          <cell r="W8">
            <v>4026.2334175696142</v>
          </cell>
          <cell r="X8">
            <v>4045.3211866882511</v>
          </cell>
          <cell r="Y8">
            <v>4164.7287501178453</v>
          </cell>
          <cell r="Z8">
            <v>4283.1803464729865</v>
          </cell>
          <cell r="AA8">
            <v>4481.2923571554102</v>
          </cell>
          <cell r="AB8">
            <v>4746.4777548363409</v>
          </cell>
          <cell r="AC8">
            <v>4837.2304228908642</v>
          </cell>
          <cell r="AD8">
            <v>4870.8392797297975</v>
          </cell>
          <cell r="AE8">
            <v>5132.9040027123274</v>
          </cell>
          <cell r="AF8">
            <v>5437.5524423549559</v>
          </cell>
          <cell r="AG8">
            <v>5389.142078289583</v>
          </cell>
          <cell r="AH8">
            <v>5291.8731994511782</v>
          </cell>
          <cell r="AI8">
            <v>5161.5437756223228</v>
          </cell>
          <cell r="AJ8">
            <v>5420.9378536507475</v>
          </cell>
          <cell r="AK8">
            <v>5664.6501568936719</v>
          </cell>
          <cell r="AL8">
            <v>6044.7345582241933</v>
          </cell>
          <cell r="AM8">
            <v>6168.2787230631338</v>
          </cell>
          <cell r="AN8">
            <v>6316.0342823963365</v>
          </cell>
          <cell r="AO8">
            <v>6606.5142097194312</v>
          </cell>
          <cell r="AP8">
            <v>6529.6641069994248</v>
          </cell>
          <cell r="AQ8">
            <v>6464.4461742568401</v>
          </cell>
          <cell r="AR8">
            <v>6362.8509902048654</v>
          </cell>
          <cell r="AS8">
            <v>6225.8039849840761</v>
          </cell>
          <cell r="AT8">
            <v>6453.4933222506506</v>
          </cell>
          <cell r="AU8">
            <v>7081.6165585614744</v>
          </cell>
          <cell r="AV8">
            <v>7060.4223154433093</v>
          </cell>
          <cell r="AW8">
            <v>7344.0916306675645</v>
          </cell>
          <cell r="AX8">
            <v>7494.9701057116526</v>
          </cell>
          <cell r="AY8">
            <v>7301.5760415075511</v>
          </cell>
          <cell r="AZ8">
            <v>7234.304881290127</v>
          </cell>
          <cell r="BA8">
            <v>7020.917649284228</v>
          </cell>
          <cell r="BB8">
            <v>6826.0515256659028</v>
          </cell>
          <cell r="BC8">
            <v>7110.7688233493891</v>
          </cell>
          <cell r="BD8">
            <v>7735.2431703912025</v>
          </cell>
          <cell r="BE8">
            <v>7763.5192089604579</v>
          </cell>
          <cell r="BF8">
            <v>8095.0725178215362</v>
          </cell>
        </row>
        <row r="9">
          <cell r="C9" t="str">
            <v>Automatic_Commercial_Icemakers</v>
          </cell>
          <cell r="D9" t="str">
            <v>Net New Shipments</v>
          </cell>
          <cell r="E9">
            <v>0</v>
          </cell>
          <cell r="F9">
            <v>0</v>
          </cell>
          <cell r="G9">
            <v>0</v>
          </cell>
          <cell r="H9">
            <v>0</v>
          </cell>
          <cell r="I9">
            <v>0</v>
          </cell>
          <cell r="J9">
            <v>0</v>
          </cell>
          <cell r="K9">
            <v>0</v>
          </cell>
          <cell r="L9">
            <v>656.38457953333341</v>
          </cell>
          <cell r="M9">
            <v>640.2480313333333</v>
          </cell>
          <cell r="N9">
            <v>688.90116553333792</v>
          </cell>
          <cell r="O9">
            <v>614.82752053333331</v>
          </cell>
          <cell r="P9">
            <v>639.58635612673243</v>
          </cell>
          <cell r="Q9">
            <v>661.92182442852936</v>
          </cell>
          <cell r="R9">
            <v>762.47220484933496</v>
          </cell>
          <cell r="S9">
            <v>928.67437954933848</v>
          </cell>
          <cell r="T9">
            <v>919.04817733333039</v>
          </cell>
          <cell r="U9">
            <v>1058.9134253413358</v>
          </cell>
          <cell r="V9">
            <v>1246.979861389329</v>
          </cell>
          <cell r="W9">
            <v>1411.3190247853418</v>
          </cell>
          <cell r="X9">
            <v>1343.8208916013318</v>
          </cell>
          <cell r="Y9">
            <v>1127.1444493333333</v>
          </cell>
          <cell r="Z9">
            <v>878.3634291493363</v>
          </cell>
          <cell r="AA9">
            <v>939.64549649533728</v>
          </cell>
          <cell r="AB9">
            <v>918.17240205733106</v>
          </cell>
          <cell r="AC9">
            <v>1207.504135333329</v>
          </cell>
          <cell r="AD9">
            <v>1297.4394433333364</v>
          </cell>
          <cell r="AE9">
            <v>1183.1302796840096</v>
          </cell>
          <cell r="AF9">
            <v>1168.9617673644752</v>
          </cell>
          <cell r="AG9">
            <v>1140.5220287098418</v>
          </cell>
          <cell r="AH9">
            <v>1172.5729748056619</v>
          </cell>
          <cell r="AI9">
            <v>1201.3072145825427</v>
          </cell>
          <cell r="AJ9">
            <v>804.86613133332867</v>
          </cell>
          <cell r="AK9">
            <v>788.84316535697872</v>
          </cell>
          <cell r="AL9">
            <v>1036.8820003372816</v>
          </cell>
          <cell r="AM9">
            <v>892.14359238017641</v>
          </cell>
          <cell r="AN9">
            <v>1028.057348271228</v>
          </cell>
          <cell r="AO9">
            <v>888.45589599222149</v>
          </cell>
          <cell r="AP9">
            <v>771.91193450812716</v>
          </cell>
          <cell r="AQ9">
            <v>769.85870703328692</v>
          </cell>
          <cell r="AR9">
            <v>658.06665907936258</v>
          </cell>
          <cell r="AS9">
            <v>600.24754068182665</v>
          </cell>
          <cell r="AT9">
            <v>657.27550109873846</v>
          </cell>
          <cell r="AU9">
            <v>653.62661182972806</v>
          </cell>
          <cell r="AV9">
            <v>703.09689351714826</v>
          </cell>
          <cell r="AW9">
            <v>750.98088715397216</v>
          </cell>
          <cell r="AX9">
            <v>798.44789247047447</v>
          </cell>
          <cell r="AY9">
            <v>898.74858966907777</v>
          </cell>
          <cell r="AZ9">
            <v>971.25718315476843</v>
          </cell>
          <cell r="BA9">
            <v>927.17646930422052</v>
          </cell>
          <cell r="BB9">
            <v>973.08841135207331</v>
          </cell>
          <cell r="BC9">
            <v>982.81929546559695</v>
          </cell>
          <cell r="BD9">
            <v>992.6474884202471</v>
          </cell>
          <cell r="BE9">
            <v>1002.5739633044577</v>
          </cell>
          <cell r="BF9">
            <v>1012.5997029374848</v>
          </cell>
        </row>
        <row r="10">
          <cell r="C10" t="str">
            <v>Beverage_Vending_Machines</v>
          </cell>
          <cell r="D10" t="str">
            <v>Replacement Shipments</v>
          </cell>
          <cell r="E10">
            <v>0</v>
          </cell>
          <cell r="F10">
            <v>0</v>
          </cell>
          <cell r="G10">
            <v>0</v>
          </cell>
          <cell r="H10">
            <v>0</v>
          </cell>
          <cell r="I10">
            <v>0</v>
          </cell>
          <cell r="J10">
            <v>0</v>
          </cell>
          <cell r="K10">
            <v>0</v>
          </cell>
          <cell r="L10">
            <v>2811.0115367983271</v>
          </cell>
          <cell r="M10">
            <v>2895.8664478298692</v>
          </cell>
          <cell r="N10">
            <v>2982.3430598192144</v>
          </cell>
          <cell r="O10">
            <v>3070.4341987678467</v>
          </cell>
          <cell r="P10">
            <v>3160.1309022552132</v>
          </cell>
          <cell r="Q10">
            <v>3251.4223770864428</v>
          </cell>
          <cell r="R10">
            <v>3344.295958632254</v>
          </cell>
          <cell r="S10">
            <v>3438.7370719913079</v>
          </cell>
          <cell r="T10">
            <v>3534.7291951050438</v>
          </cell>
          <cell r="U10">
            <v>3632.2538239544947</v>
          </cell>
          <cell r="V10">
            <v>3731.2904399676686</v>
          </cell>
          <cell r="W10">
            <v>3831.816479764826</v>
          </cell>
          <cell r="X10">
            <v>3933.8073073673258</v>
          </cell>
          <cell r="Y10">
            <v>4037.2361889937424</v>
          </cell>
          <cell r="Z10">
            <v>3682.5680414734052</v>
          </cell>
          <cell r="AA10">
            <v>3732.4465866966807</v>
          </cell>
          <cell r="AB10">
            <v>3889.8978996903761</v>
          </cell>
          <cell r="AC10">
            <v>3848.7142129690014</v>
          </cell>
          <cell r="AD10">
            <v>3970.4361524526507</v>
          </cell>
          <cell r="AE10">
            <v>4089.3647226640405</v>
          </cell>
          <cell r="AF10">
            <v>4334.9223255228644</v>
          </cell>
          <cell r="AG10">
            <v>4684.9803196980065</v>
          </cell>
          <cell r="AH10">
            <v>4753.5410812912824</v>
          </cell>
          <cell r="AI10">
            <v>5060.7341378229821</v>
          </cell>
          <cell r="AJ10">
            <v>5442.77673648572</v>
          </cell>
          <cell r="AK10">
            <v>5785.3361153415153</v>
          </cell>
          <cell r="AL10">
            <v>5763.2691819848951</v>
          </cell>
          <cell r="AM10">
            <v>5511.4373365335741</v>
          </cell>
          <cell r="AN10">
            <v>4755.9158953015394</v>
          </cell>
          <cell r="AO10">
            <v>4889.0582868468064</v>
          </cell>
          <cell r="AP10">
            <v>5001.2034610555429</v>
          </cell>
          <cell r="AQ10">
            <v>5391.4759429151145</v>
          </cell>
          <cell r="AR10">
            <v>5634.6969289292074</v>
          </cell>
          <cell r="AS10">
            <v>5563.0021468560681</v>
          </cell>
          <cell r="AT10">
            <v>5771.690040470341</v>
          </cell>
          <cell r="AU10">
            <v>6063.6556227066758</v>
          </cell>
          <cell r="AV10">
            <v>6165.4164291561692</v>
          </cell>
          <cell r="AW10">
            <v>6862.6949596967816</v>
          </cell>
          <cell r="AX10">
            <v>6650.0759334857203</v>
          </cell>
          <cell r="AY10">
            <v>6968.6008633769798</v>
          </cell>
          <cell r="AZ10">
            <v>7318.592182490811</v>
          </cell>
          <cell r="BA10">
            <v>6849.652725103846</v>
          </cell>
          <cell r="BB10">
            <v>6298.001917708385</v>
          </cell>
          <cell r="BC10">
            <v>6221.742130835135</v>
          </cell>
          <cell r="BD10">
            <v>6159.0713628177336</v>
          </cell>
          <cell r="BE10">
            <v>6546.2640034650522</v>
          </cell>
          <cell r="BF10">
            <v>6621.7969175482476</v>
          </cell>
        </row>
        <row r="11">
          <cell r="C11" t="str">
            <v>Beverage_Vending_Machines</v>
          </cell>
          <cell r="D11" t="str">
            <v>Net New Shipments</v>
          </cell>
          <cell r="E11">
            <v>0</v>
          </cell>
          <cell r="F11">
            <v>0</v>
          </cell>
          <cell r="G11">
            <v>0</v>
          </cell>
          <cell r="H11">
            <v>0</v>
          </cell>
          <cell r="I11">
            <v>0</v>
          </cell>
          <cell r="J11">
            <v>0</v>
          </cell>
          <cell r="K11">
            <v>0</v>
          </cell>
          <cell r="L11">
            <v>871.55650467507803</v>
          </cell>
          <cell r="M11">
            <v>836.58013886681147</v>
          </cell>
          <cell r="N11">
            <v>907.55483987116168</v>
          </cell>
          <cell r="O11">
            <v>778.2800142011547</v>
          </cell>
          <cell r="P11">
            <v>810.305250197438</v>
          </cell>
          <cell r="Q11">
            <v>837.94234557759773</v>
          </cell>
          <cell r="R11">
            <v>990.62636689061037</v>
          </cell>
          <cell r="S11">
            <v>1246.2432477066977</v>
          </cell>
          <cell r="T11">
            <v>1218.8118861862386</v>
          </cell>
          <cell r="U11">
            <v>1428.4803138684874</v>
          </cell>
          <cell r="V11">
            <v>1711.4862965180509</v>
          </cell>
          <cell r="W11">
            <v>1953.5196355766893</v>
          </cell>
          <cell r="X11">
            <v>1829.4618746175693</v>
          </cell>
          <cell r="Y11">
            <v>1474.2011475398322</v>
          </cell>
          <cell r="Z11">
            <v>1073.3478538281342</v>
          </cell>
          <cell r="AA11">
            <v>1156.6117001501261</v>
          </cell>
          <cell r="AB11">
            <v>1111.3055613651668</v>
          </cell>
          <cell r="AC11">
            <v>1542.7617299461126</v>
          </cell>
          <cell r="AD11">
            <v>1664.2607764765562</v>
          </cell>
          <cell r="AE11">
            <v>1473.6374241920275</v>
          </cell>
          <cell r="AF11">
            <v>1436.7677149474766</v>
          </cell>
          <cell r="AG11">
            <v>1378.6753030086693</v>
          </cell>
          <cell r="AH11">
            <v>1411.8753478648869</v>
          </cell>
          <cell r="AI11">
            <v>1801.9608218737994</v>
          </cell>
          <cell r="AJ11">
            <v>1207.299197</v>
          </cell>
          <cell r="AK11">
            <v>1183.2647480354644</v>
          </cell>
          <cell r="AL11">
            <v>1555.3230005059158</v>
          </cell>
          <cell r="AM11">
            <v>1338.2153885702719</v>
          </cell>
          <cell r="AN11">
            <v>1542.0860224068458</v>
          </cell>
          <cell r="AO11">
            <v>1332.6838439883286</v>
          </cell>
          <cell r="AP11">
            <v>1157.8679017621907</v>
          </cell>
          <cell r="AQ11">
            <v>1154.7880605499377</v>
          </cell>
          <cell r="AR11">
            <v>987.09998861904023</v>
          </cell>
          <cell r="AS11">
            <v>900.37131102272542</v>
          </cell>
          <cell r="AT11">
            <v>985.9132516481186</v>
          </cell>
          <cell r="AU11">
            <v>980.43991774458846</v>
          </cell>
          <cell r="AV11">
            <v>1054.6453402757179</v>
          </cell>
          <cell r="AW11">
            <v>1126.4713307309582</v>
          </cell>
          <cell r="AX11">
            <v>1197.6718387057176</v>
          </cell>
          <cell r="AY11">
            <v>1348.1228845036239</v>
          </cell>
          <cell r="AZ11">
            <v>1456.8857747321454</v>
          </cell>
          <cell r="BA11">
            <v>1390.7647039563453</v>
          </cell>
          <cell r="BB11">
            <v>1459.6326170280954</v>
          </cell>
          <cell r="BC11">
            <v>1474.2289431983954</v>
          </cell>
          <cell r="BD11">
            <v>1488.9712326303707</v>
          </cell>
          <cell r="BE11">
            <v>1503.8609449566866</v>
          </cell>
          <cell r="BF11">
            <v>1518.8995544062345</v>
          </cell>
        </row>
        <row r="12">
          <cell r="C12" t="str">
            <v>Commercial_Clothes_Washers</v>
          </cell>
          <cell r="D12" t="str">
            <v>Replacement Shipments</v>
          </cell>
          <cell r="E12">
            <v>0</v>
          </cell>
          <cell r="F12">
            <v>0</v>
          </cell>
          <cell r="G12">
            <v>0</v>
          </cell>
          <cell r="H12">
            <v>0</v>
          </cell>
          <cell r="I12">
            <v>0</v>
          </cell>
          <cell r="J12">
            <v>0</v>
          </cell>
          <cell r="K12">
            <v>0</v>
          </cell>
          <cell r="L12">
            <v>655.77190638893444</v>
          </cell>
          <cell r="M12">
            <v>674.07773677222781</v>
          </cell>
          <cell r="N12">
            <v>692.67581811476066</v>
          </cell>
          <cell r="O12">
            <v>711.56223749653077</v>
          </cell>
          <cell r="P12">
            <v>730.73269204987571</v>
          </cell>
          <cell r="Q12">
            <v>750.18248365966167</v>
          </cell>
          <cell r="R12">
            <v>769.90651415686796</v>
          </cell>
          <cell r="S12">
            <v>758.76189399918337</v>
          </cell>
          <cell r="T12">
            <v>774.53582014369692</v>
          </cell>
          <cell r="U12">
            <v>800.7678189253329</v>
          </cell>
          <cell r="V12">
            <v>808.03171697026687</v>
          </cell>
          <cell r="W12">
            <v>831.0869553081759</v>
          </cell>
          <cell r="X12">
            <v>854.04129238626967</v>
          </cell>
          <cell r="Y12">
            <v>889.54217498610694</v>
          </cell>
          <cell r="Z12">
            <v>904.4754982275789</v>
          </cell>
          <cell r="AA12">
            <v>918.73902562435649</v>
          </cell>
          <cell r="AB12">
            <v>966.91657372052669</v>
          </cell>
          <cell r="AC12">
            <v>1003.6890259308524</v>
          </cell>
          <cell r="AD12">
            <v>1052.5298919781546</v>
          </cell>
          <cell r="AE12">
            <v>1064.8934380518685</v>
          </cell>
          <cell r="AF12">
            <v>1066.3967149790067</v>
          </cell>
          <cell r="AG12">
            <v>1042.295065454008</v>
          </cell>
          <cell r="AH12">
            <v>1066.1740523748081</v>
          </cell>
          <cell r="AI12">
            <v>1110.9823657279931</v>
          </cell>
          <cell r="AJ12">
            <v>1193.1523981900241</v>
          </cell>
          <cell r="AK12">
            <v>1256.1045589652288</v>
          </cell>
          <cell r="AL12">
            <v>1250.5324317841678</v>
          </cell>
          <cell r="AM12">
            <v>1249.8125990378865</v>
          </cell>
          <cell r="AN12">
            <v>1221.2486138288859</v>
          </cell>
          <cell r="AO12">
            <v>1250.1565527455618</v>
          </cell>
          <cell r="AP12">
            <v>1299.4734104656991</v>
          </cell>
          <cell r="AQ12">
            <v>1319.4398758039292</v>
          </cell>
          <cell r="AR12">
            <v>1379.8779539531272</v>
          </cell>
          <cell r="AS12">
            <v>1413.2243470085468</v>
          </cell>
          <cell r="AT12">
            <v>1389.7943420445897</v>
          </cell>
          <cell r="AU12">
            <v>1382.555897489261</v>
          </cell>
          <cell r="AV12">
            <v>1389.5596779462571</v>
          </cell>
          <cell r="AW12">
            <v>1420.5902115759827</v>
          </cell>
          <cell r="AX12">
            <v>1440.2345153662586</v>
          </cell>
          <cell r="AY12">
            <v>1483.1318681652585</v>
          </cell>
          <cell r="AZ12">
            <v>1507.4061555175995</v>
          </cell>
          <cell r="BA12">
            <v>1492.9241196557684</v>
          </cell>
          <cell r="BB12">
            <v>1485.1131463233705</v>
          </cell>
          <cell r="BC12">
            <v>1499.8790587026083</v>
          </cell>
          <cell r="BD12">
            <v>1538.4228278122</v>
          </cell>
          <cell r="BE12">
            <v>1565.5149395520725</v>
          </cell>
          <cell r="BF12">
            <v>1624.1499679209785</v>
          </cell>
        </row>
        <row r="13">
          <cell r="C13" t="str">
            <v>Commercial_Clothes_Washers</v>
          </cell>
          <cell r="D13" t="str">
            <v>Net New Shipments</v>
          </cell>
          <cell r="E13">
            <v>0</v>
          </cell>
          <cell r="F13">
            <v>0</v>
          </cell>
          <cell r="G13">
            <v>0</v>
          </cell>
          <cell r="H13">
            <v>0</v>
          </cell>
          <cell r="I13">
            <v>0</v>
          </cell>
          <cell r="J13">
            <v>0</v>
          </cell>
          <cell r="K13">
            <v>0</v>
          </cell>
          <cell r="L13">
            <v>102.98998761024896</v>
          </cell>
          <cell r="M13">
            <v>100.45808337146909</v>
          </cell>
          <cell r="N13">
            <v>108.09200081057224</v>
          </cell>
          <cell r="O13">
            <v>96.469479473736101</v>
          </cell>
          <cell r="P13">
            <v>100.35426325830031</v>
          </cell>
          <cell r="Q13">
            <v>103.858808726608</v>
          </cell>
          <cell r="R13">
            <v>119.63566082923899</v>
          </cell>
          <cell r="S13">
            <v>145.71360422839552</v>
          </cell>
          <cell r="T13">
            <v>144.20320548065956</v>
          </cell>
          <cell r="U13">
            <v>166.14875479519381</v>
          </cell>
          <cell r="V13">
            <v>195.65730896058551</v>
          </cell>
          <cell r="W13">
            <v>221.44293666997874</v>
          </cell>
          <cell r="X13">
            <v>210.85214566559898</v>
          </cell>
          <cell r="Y13">
            <v>176.85453999289984</v>
          </cell>
          <cell r="Z13">
            <v>137.81956722642911</v>
          </cell>
          <cell r="AA13">
            <v>147.43502675045147</v>
          </cell>
          <cell r="AB13">
            <v>144.06579200746637</v>
          </cell>
          <cell r="AC13">
            <v>189.46337225917159</v>
          </cell>
          <cell r="AD13">
            <v>203.57466698707412</v>
          </cell>
          <cell r="AE13">
            <v>185.63899373229924</v>
          </cell>
          <cell r="AF13">
            <v>183.41588405887978</v>
          </cell>
          <cell r="AG13">
            <v>178.95354837487776</v>
          </cell>
          <cell r="AH13">
            <v>183.98250037075368</v>
          </cell>
          <cell r="AI13">
            <v>188.49104473770603</v>
          </cell>
          <cell r="AJ13">
            <v>126.28747761390514</v>
          </cell>
          <cell r="AK13">
            <v>123.77339498789843</v>
          </cell>
          <cell r="AL13">
            <v>162.6919152243791</v>
          </cell>
          <cell r="AM13">
            <v>139.98174300670325</v>
          </cell>
          <cell r="AN13">
            <v>161.30728366037508</v>
          </cell>
          <cell r="AO13">
            <v>139.40312520069529</v>
          </cell>
          <cell r="AP13">
            <v>121.11680111028363</v>
          </cell>
          <cell r="AQ13">
            <v>120.79463956232939</v>
          </cell>
          <cell r="AR13">
            <v>103.25391421213136</v>
          </cell>
          <cell r="AS13">
            <v>94.181808509052644</v>
          </cell>
          <cell r="AT13">
            <v>103.12977761117872</v>
          </cell>
          <cell r="AU13">
            <v>102.55724883410949</v>
          </cell>
          <cell r="AV13">
            <v>110.31938075635117</v>
          </cell>
          <cell r="AW13">
            <v>117.83261623621729</v>
          </cell>
          <cell r="AX13">
            <v>125.2804241858139</v>
          </cell>
          <cell r="AY13">
            <v>141.0180997557199</v>
          </cell>
          <cell r="AZ13">
            <v>152.3950567677748</v>
          </cell>
          <cell r="BA13">
            <v>145.47857470089747</v>
          </cell>
          <cell r="BB13">
            <v>152.68238553087048</v>
          </cell>
          <cell r="BC13">
            <v>154.2092093861792</v>
          </cell>
          <cell r="BD13">
            <v>155.75130148004064</v>
          </cell>
          <cell r="BE13">
            <v>157.30881449484139</v>
          </cell>
          <cell r="BF13">
            <v>158.8819026397905</v>
          </cell>
        </row>
        <row r="14">
          <cell r="C14" t="str">
            <v>Commercial_Refrigeration_Equipment</v>
          </cell>
          <cell r="D14" t="str">
            <v>Replacement Shipments</v>
          </cell>
          <cell r="E14">
            <v>0</v>
          </cell>
          <cell r="F14">
            <v>0</v>
          </cell>
          <cell r="G14">
            <v>0</v>
          </cell>
          <cell r="H14">
            <v>0</v>
          </cell>
          <cell r="I14">
            <v>0</v>
          </cell>
          <cell r="J14">
            <v>0</v>
          </cell>
          <cell r="K14">
            <v>0</v>
          </cell>
          <cell r="L14">
            <v>4391.9497809195018</v>
          </cell>
          <cell r="M14">
            <v>4521.6772638569773</v>
          </cell>
          <cell r="N14">
            <v>4653.7691826365763</v>
          </cell>
          <cell r="O14">
            <v>4788.2096426516428</v>
          </cell>
          <cell r="P14">
            <v>4924.9799933262102</v>
          </cell>
          <cell r="Q14">
            <v>5064.0587709207075</v>
          </cell>
          <cell r="R14">
            <v>5205.4216442129991</v>
          </cell>
          <cell r="S14">
            <v>5349.0413632454456</v>
          </cell>
          <cell r="T14">
            <v>5494.8877113273575</v>
          </cell>
          <cell r="U14">
            <v>5642.9274604803586</v>
          </cell>
          <cell r="V14">
            <v>5793.1243305117196</v>
          </cell>
          <cell r="W14">
            <v>5945.4389518978405</v>
          </cell>
          <cell r="X14">
            <v>5668.2531300120972</v>
          </cell>
          <cell r="Y14">
            <v>5766.6039914495741</v>
          </cell>
          <cell r="Z14">
            <v>5993.2992267291766</v>
          </cell>
          <cell r="AA14">
            <v>5983.7075992442324</v>
          </cell>
          <cell r="AB14">
            <v>6168.620130239301</v>
          </cell>
          <cell r="AC14">
            <v>6351.1289850872899</v>
          </cell>
          <cell r="AD14">
            <v>6688.0064869756034</v>
          </cell>
          <cell r="AE14">
            <v>7154.7971012580401</v>
          </cell>
          <cell r="AF14">
            <v>7281.9258339199532</v>
          </cell>
          <cell r="AG14">
            <v>7701.925787532944</v>
          </cell>
          <cell r="AH14">
            <v>8217.807394324318</v>
          </cell>
          <cell r="AI14">
            <v>8689.6703889804339</v>
          </cell>
          <cell r="AJ14">
            <v>8281.2381970147035</v>
          </cell>
          <cell r="AK14">
            <v>7958.2737540421622</v>
          </cell>
          <cell r="AL14">
            <v>7701.2281167417741</v>
          </cell>
          <cell r="AM14">
            <v>7810.796064651825</v>
          </cell>
          <cell r="AN14">
            <v>7953.9553564618973</v>
          </cell>
          <cell r="AO14">
            <v>8699.0536926798723</v>
          </cell>
          <cell r="AP14">
            <v>9210.8054045682075</v>
          </cell>
          <cell r="AQ14">
            <v>9455.3282006436075</v>
          </cell>
          <cell r="AR14">
            <v>9554.9070482397747</v>
          </cell>
          <cell r="AS14">
            <v>9919.6075100242979</v>
          </cell>
          <cell r="AT14">
            <v>10497.810400890881</v>
          </cell>
          <cell r="AU14">
            <v>11025.545528446484</v>
          </cell>
          <cell r="AV14">
            <v>9846.2556746072878</v>
          </cell>
          <cell r="AW14">
            <v>9492.1354644585044</v>
          </cell>
          <cell r="AX14">
            <v>9717.3875618420498</v>
          </cell>
          <cell r="AY14">
            <v>9545.5197165021746</v>
          </cell>
          <cell r="AZ14">
            <v>9952.9557558781798</v>
          </cell>
          <cell r="BA14">
            <v>10426.60682377585</v>
          </cell>
          <cell r="BB14">
            <v>10711.745277222901</v>
          </cell>
          <cell r="BC14">
            <v>10952.275686541676</v>
          </cell>
          <cell r="BD14">
            <v>10834.481107560738</v>
          </cell>
          <cell r="BE14">
            <v>11086.755505794523</v>
          </cell>
          <cell r="BF14">
            <v>11775.846097471771</v>
          </cell>
        </row>
        <row r="15">
          <cell r="C15" t="str">
            <v>Commercial_Refrigeration_Equipment</v>
          </cell>
          <cell r="D15" t="str">
            <v>Net New Shipments</v>
          </cell>
          <cell r="E15">
            <v>0</v>
          </cell>
          <cell r="F15">
            <v>0</v>
          </cell>
          <cell r="G15">
            <v>0</v>
          </cell>
          <cell r="H15">
            <v>0</v>
          </cell>
          <cell r="I15">
            <v>0</v>
          </cell>
          <cell r="J15">
            <v>0</v>
          </cell>
          <cell r="K15">
            <v>0</v>
          </cell>
          <cell r="L15">
            <v>1276.3033490925955</v>
          </cell>
          <cell r="M15">
            <v>1244.9267275925959</v>
          </cell>
          <cell r="N15">
            <v>1339.5300440926003</v>
          </cell>
          <cell r="O15">
            <v>1195.4979565925896</v>
          </cell>
          <cell r="P15">
            <v>1243.6401369130908</v>
          </cell>
          <cell r="Q15">
            <v>1287.0702141665824</v>
          </cell>
          <cell r="R15">
            <v>1482.5848427626042</v>
          </cell>
          <cell r="S15">
            <v>1805.7557380125945</v>
          </cell>
          <cell r="T15">
            <v>1787.0381225925958</v>
          </cell>
          <cell r="U15">
            <v>2058.9983270525845</v>
          </cell>
          <cell r="V15">
            <v>2424.6830638125975</v>
          </cell>
          <cell r="W15">
            <v>2744.2314370825925</v>
          </cell>
          <cell r="X15">
            <v>2612.9850670026062</v>
          </cell>
          <cell r="Y15">
            <v>2191.6697625925881</v>
          </cell>
          <cell r="Z15">
            <v>1707.9288900125975</v>
          </cell>
          <cell r="AA15">
            <v>1827.0884654075928</v>
          </cell>
          <cell r="AB15">
            <v>1785.3352262225962</v>
          </cell>
          <cell r="AC15">
            <v>2347.9247075925814</v>
          </cell>
          <cell r="AD15">
            <v>2522.798917592605</v>
          </cell>
          <cell r="AE15">
            <v>2300.5310993855674</v>
          </cell>
          <cell r="AF15">
            <v>2272.9812143198214</v>
          </cell>
          <cell r="AG15">
            <v>2217.6817224913539</v>
          </cell>
          <cell r="AH15">
            <v>2280.0030065665633</v>
          </cell>
          <cell r="AI15">
            <v>2335.8751394660503</v>
          </cell>
          <cell r="AJ15">
            <v>1565.0174775925843</v>
          </cell>
          <cell r="AK15">
            <v>1533.8617104163422</v>
          </cell>
          <cell r="AL15">
            <v>2016.1594451002748</v>
          </cell>
          <cell r="AM15">
            <v>1734.7236518503487</v>
          </cell>
          <cell r="AN15">
            <v>1999.0003994162835</v>
          </cell>
          <cell r="AO15">
            <v>1727.5531310959777</v>
          </cell>
          <cell r="AP15">
            <v>1500.9398726546942</v>
          </cell>
          <cell r="AQ15">
            <v>1496.9474858980684</v>
          </cell>
          <cell r="AR15">
            <v>1279.574059320963</v>
          </cell>
          <cell r="AS15">
            <v>1167.147995770225</v>
          </cell>
          <cell r="AT15">
            <v>1278.0356965808896</v>
          </cell>
          <cell r="AU15">
            <v>1270.9406341133435</v>
          </cell>
          <cell r="AV15">
            <v>1367.1328485055565</v>
          </cell>
          <cell r="AW15">
            <v>1460.2406139105015</v>
          </cell>
          <cell r="AX15">
            <v>1552.5375686925968</v>
          </cell>
          <cell r="AY15">
            <v>1747.5667021343397</v>
          </cell>
          <cell r="AZ15">
            <v>1888.5556339120376</v>
          </cell>
          <cell r="BA15">
            <v>1802.8431347582082</v>
          </cell>
          <cell r="BB15">
            <v>1892.1163554068189</v>
          </cell>
          <cell r="BC15">
            <v>1911.0375189608894</v>
          </cell>
          <cell r="BD15">
            <v>1930.1478941504611</v>
          </cell>
          <cell r="BE15">
            <v>1949.4493730920076</v>
          </cell>
          <cell r="BF15">
            <v>1968.9438668228977</v>
          </cell>
        </row>
        <row r="16">
          <cell r="C16" t="str">
            <v>Heating_Ventilation_Air_Conditioning</v>
          </cell>
          <cell r="D16" t="str">
            <v>Replacement Shipments</v>
          </cell>
          <cell r="E16">
            <v>0</v>
          </cell>
          <cell r="F16">
            <v>0</v>
          </cell>
          <cell r="G16">
            <v>0</v>
          </cell>
          <cell r="H16">
            <v>0</v>
          </cell>
          <cell r="I16">
            <v>0</v>
          </cell>
          <cell r="J16">
            <v>0</v>
          </cell>
          <cell r="K16">
            <v>0</v>
          </cell>
          <cell r="L16">
            <v>-1.0913936421275139E-11</v>
          </cell>
          <cell r="M16">
            <v>-1.1246933017393185E-11</v>
          </cell>
          <cell r="N16">
            <v>-1.1586439806346317E-11</v>
          </cell>
          <cell r="O16">
            <v>-1.1932435064595249E-11</v>
          </cell>
          <cell r="P16">
            <v>-1.228489008877832E-11</v>
          </cell>
          <cell r="Q16">
            <v>-1.2643769020009033E-11</v>
          </cell>
          <cell r="R16">
            <v>-1.3009028674423442E-11</v>
          </cell>
          <cell r="S16">
            <v>-1.3380618380498021E-11</v>
          </cell>
          <cell r="T16">
            <v>-1.375847982365919E-11</v>
          </cell>
          <cell r="U16">
            <v>-1.4142546898704781E-11</v>
          </cell>
          <cell r="V16">
            <v>-1.4532745570555553E-11</v>
          </cell>
          <cell r="W16">
            <v>-1.4928993743851246E-11</v>
          </cell>
          <cell r="X16">
            <v>-1.533120114190062E-11</v>
          </cell>
          <cell r="Y16">
            <v>-1.5739269195488302E-11</v>
          </cell>
          <cell r="Z16">
            <v>-1.6153090942033362E-11</v>
          </cell>
          <cell r="AA16">
            <v>-1.0913936421275139E-11</v>
          </cell>
          <cell r="AB16">
            <v>-1.1246933017393185E-11</v>
          </cell>
          <cell r="AC16">
            <v>-1.1586439806346317E-11</v>
          </cell>
          <cell r="AD16">
            <v>-1.1932435064595249E-11</v>
          </cell>
          <cell r="AE16">
            <v>-1.228489008877832E-11</v>
          </cell>
          <cell r="AF16">
            <v>-1.2643769020009033E-11</v>
          </cell>
          <cell r="AG16">
            <v>-1.3009028674423442E-11</v>
          </cell>
          <cell r="AH16">
            <v>-1.3380618380498021E-11</v>
          </cell>
          <cell r="AI16">
            <v>-1.375847982365919E-11</v>
          </cell>
          <cell r="AJ16">
            <v>-1.4142546898704781E-11</v>
          </cell>
          <cell r="AK16">
            <v>-1.4532745570555553E-11</v>
          </cell>
          <cell r="AL16">
            <v>-1.4928993743851246E-11</v>
          </cell>
          <cell r="AM16">
            <v>-1.533120114190062E-11</v>
          </cell>
          <cell r="AN16">
            <v>-1.5739269195488302E-11</v>
          </cell>
          <cell r="AO16">
            <v>-1.6153090942033362E-11</v>
          </cell>
          <cell r="AP16">
            <v>-1.0913936421275139E-11</v>
          </cell>
          <cell r="AQ16">
            <v>-1.1246933017393185E-11</v>
          </cell>
          <cell r="AR16">
            <v>-1.1586439806346317E-11</v>
          </cell>
          <cell r="AS16">
            <v>-1.1932435064595249E-11</v>
          </cell>
          <cell r="AT16">
            <v>-1.228489008877832E-11</v>
          </cell>
          <cell r="AU16">
            <v>-1.2643769020009033E-11</v>
          </cell>
          <cell r="AV16">
            <v>-1.3009028674423442E-11</v>
          </cell>
          <cell r="AW16">
            <v>-1.3380618380498021E-11</v>
          </cell>
          <cell r="AX16">
            <v>-1.375847982365919E-11</v>
          </cell>
          <cell r="AY16">
            <v>-1.4142546898704781E-11</v>
          </cell>
          <cell r="AZ16">
            <v>-1.4532745570555553E-11</v>
          </cell>
          <cell r="BA16">
            <v>-1.4928993743851246E-11</v>
          </cell>
          <cell r="BB16">
            <v>-1.533120114190062E-11</v>
          </cell>
          <cell r="BC16">
            <v>-1.5739269195488302E-11</v>
          </cell>
          <cell r="BD16">
            <v>-1.6153090942033362E-11</v>
          </cell>
          <cell r="BE16">
            <v>-1.0913936421275139E-11</v>
          </cell>
          <cell r="BF16">
            <v>-1.1246933017393185E-11</v>
          </cell>
        </row>
        <row r="17">
          <cell r="C17" t="str">
            <v>Heating_Ventilation_Air_Conditioning</v>
          </cell>
          <cell r="D17" t="str">
            <v>Net New Shipments</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row>
        <row r="18">
          <cell r="C18" t="str">
            <v>Illuminated_Exit_Signs</v>
          </cell>
          <cell r="D18" t="str">
            <v>Replacement Shipments</v>
          </cell>
          <cell r="E18">
            <v>0</v>
          </cell>
          <cell r="F18">
            <v>0</v>
          </cell>
          <cell r="G18">
            <v>0</v>
          </cell>
          <cell r="H18">
            <v>0</v>
          </cell>
          <cell r="I18">
            <v>0</v>
          </cell>
          <cell r="J18">
            <v>0</v>
          </cell>
          <cell r="K18">
            <v>0</v>
          </cell>
          <cell r="L18">
            <v>75273.442191838069</v>
          </cell>
          <cell r="M18">
            <v>77521.264172165946</v>
          </cell>
          <cell r="N18">
            <v>79811.053212759376</v>
          </cell>
          <cell r="O18">
            <v>82142.576349751558</v>
          </cell>
          <cell r="P18">
            <v>84515.553031209318</v>
          </cell>
          <cell r="Q18">
            <v>86929.654060238638</v>
          </cell>
          <cell r="R18">
            <v>89384.500585461821</v>
          </cell>
          <cell r="S18">
            <v>91879.663142246311</v>
          </cell>
          <cell r="T18">
            <v>94414.660748051261</v>
          </cell>
          <cell r="U18">
            <v>96988.96005523426</v>
          </cell>
          <cell r="V18">
            <v>99601.974564627919</v>
          </cell>
          <cell r="W18">
            <v>102253.06390315307</v>
          </cell>
          <cell r="X18">
            <v>104941.53316868389</v>
          </cell>
          <cell r="Y18">
            <v>99356.345858754139</v>
          </cell>
          <cell r="Z18">
            <v>101012.11411336326</v>
          </cell>
          <cell r="AA18">
            <v>105086.99802145833</v>
          </cell>
          <cell r="AB18">
            <v>104700.74180711224</v>
          </cell>
          <cell r="AC18">
            <v>107982.12595439579</v>
          </cell>
          <cell r="AD18">
            <v>111215.72053680815</v>
          </cell>
          <cell r="AE18">
            <v>117359.78402545801</v>
          </cell>
          <cell r="AF18">
            <v>125952.94322527421</v>
          </cell>
          <cell r="AG18">
            <v>128134.75322144477</v>
          </cell>
          <cell r="AH18">
            <v>135840.74117451382</v>
          </cell>
          <cell r="AI18">
            <v>145353.9571870332</v>
          </cell>
          <cell r="AJ18">
            <v>154034.68884832773</v>
          </cell>
          <cell r="AK18">
            <v>154246.63582821531</v>
          </cell>
          <cell r="AL18">
            <v>140711.53919875133</v>
          </cell>
          <cell r="AM18">
            <v>133239.47366496181</v>
          </cell>
          <cell r="AN18">
            <v>139562.8109499666</v>
          </cell>
          <cell r="AO18">
            <v>138388.70188089833</v>
          </cell>
          <cell r="AP18">
            <v>152285.73495951662</v>
          </cell>
          <cell r="AQ18">
            <v>158819.07701673772</v>
          </cell>
          <cell r="AR18">
            <v>160769.11056889879</v>
          </cell>
          <cell r="AS18">
            <v>168842.42373952072</v>
          </cell>
          <cell r="AT18">
            <v>169980.77307605953</v>
          </cell>
          <cell r="AU18">
            <v>178862.71773397375</v>
          </cell>
          <cell r="AV18">
            <v>189430.19972114585</v>
          </cell>
          <cell r="AW18">
            <v>183565.41536150232</v>
          </cell>
          <cell r="AX18">
            <v>183189.47597400879</v>
          </cell>
          <cell r="AY18">
            <v>178754.98218431906</v>
          </cell>
          <cell r="AZ18">
            <v>165972.43062690605</v>
          </cell>
          <cell r="BA18">
            <v>177282.47538828041</v>
          </cell>
          <cell r="BB18">
            <v>170986.35640029097</v>
          </cell>
          <cell r="BC18">
            <v>180607.36428743129</v>
          </cell>
          <cell r="BD18">
            <v>187065.37294861482</v>
          </cell>
          <cell r="BE18">
            <v>184913.73012758052</v>
          </cell>
          <cell r="BF18">
            <v>190865.64632774971</v>
          </cell>
        </row>
        <row r="19">
          <cell r="C19" t="str">
            <v>Illuminated_Exit_Signs</v>
          </cell>
          <cell r="D19" t="str">
            <v>Net New Shipments</v>
          </cell>
          <cell r="E19">
            <v>0</v>
          </cell>
          <cell r="F19">
            <v>0</v>
          </cell>
          <cell r="G19">
            <v>0</v>
          </cell>
          <cell r="H19">
            <v>0</v>
          </cell>
          <cell r="I19">
            <v>0</v>
          </cell>
          <cell r="J19">
            <v>0</v>
          </cell>
          <cell r="K19">
            <v>0</v>
          </cell>
          <cell r="L19">
            <v>24082.903666916071</v>
          </cell>
          <cell r="M19">
            <v>23490.849941197317</v>
          </cell>
          <cell r="N19">
            <v>25275.944808698958</v>
          </cell>
          <cell r="O19">
            <v>22558.165457360679</v>
          </cell>
          <cell r="P19">
            <v>23466.572923186468</v>
          </cell>
          <cell r="Q19">
            <v>24286.066476569511</v>
          </cell>
          <cell r="R19">
            <v>27975.283439996187</v>
          </cell>
          <cell r="S19">
            <v>34073.280083027901</v>
          </cell>
          <cell r="T19">
            <v>33720.09247339351</v>
          </cell>
          <cell r="U19">
            <v>38851.781119279563</v>
          </cell>
          <cell r="V19">
            <v>45751.982622405281</v>
          </cell>
          <cell r="W19">
            <v>51781.62494517467</v>
          </cell>
          <cell r="X19">
            <v>49305.102659531403</v>
          </cell>
          <cell r="Y19">
            <v>41355.193339997204</v>
          </cell>
          <cell r="Z19">
            <v>32227.359551598551</v>
          </cell>
          <cell r="AA19">
            <v>34475.812928508269</v>
          </cell>
          <cell r="AB19">
            <v>33687.960073786089</v>
          </cell>
          <cell r="AC19">
            <v>44303.609005120816</v>
          </cell>
          <cell r="AD19">
            <v>47603.356479929564</v>
          </cell>
          <cell r="AE19">
            <v>43409.32654344078</v>
          </cell>
          <cell r="AF19">
            <v>42889.480514246505</v>
          </cell>
          <cell r="AG19">
            <v>41846.019854614744</v>
          </cell>
          <cell r="AH19">
            <v>43021.97655945993</v>
          </cell>
          <cell r="AI19">
            <v>44076.242534112651</v>
          </cell>
          <cell r="AJ19">
            <v>29530.726513174595</v>
          </cell>
          <cell r="AK19">
            <v>28942.840145793492</v>
          </cell>
          <cell r="AL19">
            <v>38043.44298556773</v>
          </cell>
          <cell r="AM19">
            <v>32732.956961944234</v>
          </cell>
          <cell r="AN19">
            <v>37719.664438313805</v>
          </cell>
          <cell r="AO19">
            <v>32597.654519392643</v>
          </cell>
          <cell r="AP19">
            <v>28321.629327914678</v>
          </cell>
          <cell r="AQ19">
            <v>28246.295931877103</v>
          </cell>
          <cell r="AR19">
            <v>24144.619558681734</v>
          </cell>
          <cell r="AS19">
            <v>22023.222588229004</v>
          </cell>
          <cell r="AT19">
            <v>24115.591787422542</v>
          </cell>
          <cell r="AU19">
            <v>23981.713187137153</v>
          </cell>
          <cell r="AV19">
            <v>25796.789386977907</v>
          </cell>
          <cell r="AW19">
            <v>27553.664307413623</v>
          </cell>
          <cell r="AX19">
            <v>29295.239828897174</v>
          </cell>
          <cell r="AY19">
            <v>32975.295856532175</v>
          </cell>
          <cell r="AZ19">
            <v>35635.653101945762</v>
          </cell>
          <cell r="BA19">
            <v>34018.321405966766</v>
          </cell>
          <cell r="BB19">
            <v>35702.841292593628</v>
          </cell>
          <cell r="BC19">
            <v>36059.869705519639</v>
          </cell>
          <cell r="BD19">
            <v>36420.468402574763</v>
          </cell>
          <cell r="BE19">
            <v>36784.673086600378</v>
          </cell>
          <cell r="BF19">
            <v>37152.519817466382</v>
          </cell>
        </row>
        <row r="20">
          <cell r="C20" t="str">
            <v>Prerinse_Spray_Valves</v>
          </cell>
          <cell r="D20" t="str">
            <v>Replacement Shipments</v>
          </cell>
          <cell r="E20">
            <v>0</v>
          </cell>
          <cell r="F20">
            <v>0</v>
          </cell>
          <cell r="G20">
            <v>0</v>
          </cell>
          <cell r="H20">
            <v>0</v>
          </cell>
          <cell r="I20">
            <v>0</v>
          </cell>
          <cell r="J20">
            <v>0</v>
          </cell>
          <cell r="K20">
            <v>0</v>
          </cell>
          <cell r="L20">
            <v>2030.8511043619837</v>
          </cell>
          <cell r="M20">
            <v>2086.2240575615087</v>
          </cell>
          <cell r="N20">
            <v>2142.4297713783171</v>
          </cell>
          <cell r="O20">
            <v>2199.4544714434205</v>
          </cell>
          <cell r="P20">
            <v>2257.2832104728009</v>
          </cell>
          <cell r="Q20">
            <v>2252.2524595571449</v>
          </cell>
          <cell r="R20">
            <v>2302.1824853158832</v>
          </cell>
          <cell r="S20">
            <v>2374.7991115493578</v>
          </cell>
          <cell r="T20">
            <v>2406.8384510520527</v>
          </cell>
          <cell r="U20">
            <v>2473.0184523206071</v>
          </cell>
          <cell r="V20">
            <v>2475.5215513842613</v>
          </cell>
          <cell r="W20">
            <v>2559.3676549801439</v>
          </cell>
          <cell r="X20">
            <v>2688.0449929706292</v>
          </cell>
          <cell r="Y20">
            <v>2716.8373728669276</v>
          </cell>
          <cell r="Z20">
            <v>2830.1945267061501</v>
          </cell>
          <cell r="AA20">
            <v>2896.1332473643215</v>
          </cell>
          <cell r="AB20">
            <v>3035.4116609535031</v>
          </cell>
          <cell r="AC20">
            <v>3141.3215869327169</v>
          </cell>
          <cell r="AD20">
            <v>3097.0280665004184</v>
          </cell>
          <cell r="AE20">
            <v>3126.4703071423601</v>
          </cell>
          <cell r="AF20">
            <v>3213.079733942368</v>
          </cell>
          <cell r="AG20">
            <v>3345.1151799831823</v>
          </cell>
          <cell r="AH20">
            <v>3548.6179499225864</v>
          </cell>
          <cell r="AI20">
            <v>3534.6599975276285</v>
          </cell>
          <cell r="AJ20">
            <v>3525.5452632918564</v>
          </cell>
          <cell r="AK20">
            <v>3607.3755896582861</v>
          </cell>
          <cell r="AL20">
            <v>3729.8181889506086</v>
          </cell>
          <cell r="AM20">
            <v>3944.1318815139884</v>
          </cell>
          <cell r="AN20">
            <v>3939.8661123687079</v>
          </cell>
          <cell r="AO20">
            <v>3797.0300875614626</v>
          </cell>
          <cell r="AP20">
            <v>3873.455798261979</v>
          </cell>
          <cell r="AQ20">
            <v>4079.5629684750747</v>
          </cell>
          <cell r="AR20">
            <v>4245.055770557944</v>
          </cell>
          <cell r="AS20">
            <v>4286.6342986161935</v>
          </cell>
          <cell r="AT20">
            <v>4096.7101006776456</v>
          </cell>
          <cell r="AU20">
            <v>4133.8250295332637</v>
          </cell>
          <cell r="AV20">
            <v>4339.2396372462172</v>
          </cell>
          <cell r="AW20">
            <v>4467.0244984529663</v>
          </cell>
          <cell r="AX20">
            <v>4489.1003880145827</v>
          </cell>
          <cell r="AY20">
            <v>4318.4119675668726</v>
          </cell>
          <cell r="AZ20">
            <v>4354.2961103036414</v>
          </cell>
          <cell r="BA20">
            <v>4576.3972578120083</v>
          </cell>
          <cell r="BB20">
            <v>4720.3335969996833</v>
          </cell>
          <cell r="BC20">
            <v>4758.4203125797931</v>
          </cell>
          <cell r="BD20">
            <v>4621.5637507393949</v>
          </cell>
          <cell r="BE20">
            <v>4681.9053553995309</v>
          </cell>
          <cell r="BF20">
            <v>4889.137887634497</v>
          </cell>
        </row>
        <row r="21">
          <cell r="C21" t="str">
            <v>Prerinse_Spray_Valves</v>
          </cell>
          <cell r="D21" t="str">
            <v>Net New Shipments</v>
          </cell>
          <cell r="E21">
            <v>0</v>
          </cell>
          <cell r="F21">
            <v>0</v>
          </cell>
          <cell r="G21">
            <v>0</v>
          </cell>
          <cell r="H21">
            <v>0</v>
          </cell>
          <cell r="I21">
            <v>0</v>
          </cell>
          <cell r="J21">
            <v>0</v>
          </cell>
          <cell r="K21">
            <v>0</v>
          </cell>
          <cell r="L21">
            <v>221.40135519516116</v>
          </cell>
          <cell r="M21">
            <v>215.9584277543745</v>
          </cell>
          <cell r="N21">
            <v>232.36934017104068</v>
          </cell>
          <cell r="O21">
            <v>207.38397960863222</v>
          </cell>
          <cell r="P21">
            <v>215.73524184780581</v>
          </cell>
          <cell r="Q21">
            <v>223.26909182711643</v>
          </cell>
          <cell r="R21">
            <v>257.18516966426068</v>
          </cell>
          <cell r="S21">
            <v>313.24588142127141</v>
          </cell>
          <cell r="T21">
            <v>309.9989218148749</v>
          </cell>
          <cell r="U21">
            <v>357.17607438554296</v>
          </cell>
          <cell r="V21">
            <v>420.61169598006018</v>
          </cell>
          <cell r="W21">
            <v>476.04400597335905</v>
          </cell>
          <cell r="X21">
            <v>453.27659396208765</v>
          </cell>
          <cell r="Y21">
            <v>380.19069363349081</v>
          </cell>
          <cell r="Z21">
            <v>296.27578043621003</v>
          </cell>
          <cell r="AA21">
            <v>316.94648657804646</v>
          </cell>
          <cell r="AB21">
            <v>309.70351902967923</v>
          </cell>
          <cell r="AC21">
            <v>407.29636298986952</v>
          </cell>
          <cell r="AD21">
            <v>437.63193102721038</v>
          </cell>
          <cell r="AE21">
            <v>399.07495614949619</v>
          </cell>
          <cell r="AF21">
            <v>394.29585571591815</v>
          </cell>
          <cell r="AG21">
            <v>384.70300896742629</v>
          </cell>
          <cell r="AH21">
            <v>395.51393159140207</v>
          </cell>
          <cell r="AI21">
            <v>405.2061148410794</v>
          </cell>
          <cell r="AJ21">
            <v>271.48482426960618</v>
          </cell>
          <cell r="AK21">
            <v>266.08020860369288</v>
          </cell>
          <cell r="AL21">
            <v>349.74477952446614</v>
          </cell>
          <cell r="AM21">
            <v>300.92388904395557</v>
          </cell>
          <cell r="AN21">
            <v>346.76818624748557</v>
          </cell>
          <cell r="AO21">
            <v>299.68001311618355</v>
          </cell>
          <cell r="AP21">
            <v>260.36923127128466</v>
          </cell>
          <cell r="AQ21">
            <v>259.67666877114243</v>
          </cell>
          <cell r="AR21">
            <v>221.96872789502231</v>
          </cell>
          <cell r="AS21">
            <v>202.46608939838916</v>
          </cell>
          <cell r="AT21">
            <v>221.70186688922695</v>
          </cell>
          <cell r="AU21">
            <v>220.47108077037774</v>
          </cell>
          <cell r="AV21">
            <v>237.15762056579115</v>
          </cell>
          <cell r="AW21">
            <v>253.309098546717</v>
          </cell>
          <cell r="AX21">
            <v>269.31992456521044</v>
          </cell>
          <cell r="AY21">
            <v>303.15178317252139</v>
          </cell>
          <cell r="AZ21">
            <v>327.60924509588949</v>
          </cell>
          <cell r="BA21">
            <v>312.7406298224887</v>
          </cell>
          <cell r="BB21">
            <v>328.22692628036384</v>
          </cell>
          <cell r="BC21">
            <v>331.50919554317079</v>
          </cell>
          <cell r="BD21">
            <v>334.82428749859537</v>
          </cell>
          <cell r="BE21">
            <v>338.17253037359114</v>
          </cell>
          <cell r="BF21">
            <v>341.554255677318</v>
          </cell>
        </row>
        <row r="22">
          <cell r="C22" t="str">
            <v>Walk_In_Coolers_Freezers_Components</v>
          </cell>
          <cell r="D22" t="str">
            <v>Replacement Shipments</v>
          </cell>
          <cell r="E22">
            <v>0</v>
          </cell>
          <cell r="F22">
            <v>0</v>
          </cell>
          <cell r="G22">
            <v>0</v>
          </cell>
          <cell r="H22">
            <v>0</v>
          </cell>
          <cell r="I22">
            <v>0</v>
          </cell>
          <cell r="J22">
            <v>0</v>
          </cell>
          <cell r="K22">
            <v>0</v>
          </cell>
          <cell r="L22">
            <v>7582.584010962164</v>
          </cell>
          <cell r="M22">
            <v>7806.5550459174237</v>
          </cell>
          <cell r="N22">
            <v>8034.6082162125094</v>
          </cell>
          <cell r="O22">
            <v>8266.7160802334911</v>
          </cell>
          <cell r="P22">
            <v>8502.8464382590191</v>
          </cell>
          <cell r="Q22">
            <v>8742.962233715909</v>
          </cell>
          <cell r="R22">
            <v>8987.0214593989022</v>
          </cell>
          <cell r="S22">
            <v>9234.9770689838351</v>
          </cell>
          <cell r="T22">
            <v>9486.776894161163</v>
          </cell>
          <cell r="U22">
            <v>9742.3635677135608</v>
          </cell>
          <cell r="V22">
            <v>10001.674452857134</v>
          </cell>
          <cell r="W22">
            <v>10264.641579160741</v>
          </cell>
          <cell r="X22">
            <v>10130.782981496101</v>
          </cell>
          <cell r="Y22">
            <v>10333.434724800956</v>
          </cell>
          <cell r="Z22">
            <v>10730.932947714333</v>
          </cell>
          <cell r="AA22">
            <v>10769.771852900703</v>
          </cell>
          <cell r="AB22">
            <v>11104.612343080576</v>
          </cell>
          <cell r="AC22">
            <v>11437.599762222133</v>
          </cell>
          <cell r="AD22">
            <v>12013.54177452683</v>
          </cell>
          <cell r="AE22">
            <v>12800.187705295162</v>
          </cell>
          <cell r="AF22">
            <v>13059.295914680353</v>
          </cell>
          <cell r="AG22">
            <v>13784.809404586777</v>
          </cell>
          <cell r="AH22">
            <v>14672.701054721278</v>
          </cell>
          <cell r="AI22">
            <v>15501.009237560878</v>
          </cell>
          <cell r="AJ22">
            <v>15210.126109692152</v>
          </cell>
          <cell r="AK22">
            <v>14777.634231856731</v>
          </cell>
          <cell r="AL22">
            <v>14424.392022465399</v>
          </cell>
          <cell r="AM22">
            <v>14695.366192843525</v>
          </cell>
          <cell r="AN22">
            <v>14998.063201186367</v>
          </cell>
          <cell r="AO22">
            <v>16310.09732412528</v>
          </cell>
          <cell r="AP22">
            <v>17228.83494090665</v>
          </cell>
          <cell r="AQ22">
            <v>17690.175373536276</v>
          </cell>
          <cell r="AR22">
            <v>17949.348791328088</v>
          </cell>
          <cell r="AS22">
            <v>18626.456944700782</v>
          </cell>
          <cell r="AT22">
            <v>19667.315359041699</v>
          </cell>
          <cell r="AU22">
            <v>19533.835286954156</v>
          </cell>
          <cell r="AV22">
            <v>17912.086991399992</v>
          </cell>
          <cell r="AW22">
            <v>17425.805513540894</v>
          </cell>
          <cell r="AX22">
            <v>17905.237463454701</v>
          </cell>
          <cell r="AY22">
            <v>17690.320252451314</v>
          </cell>
          <cell r="AZ22">
            <v>18449.284008029761</v>
          </cell>
          <cell r="BA22">
            <v>19292.671671137403</v>
          </cell>
          <cell r="BB22">
            <v>19820.167548863836</v>
          </cell>
          <cell r="BC22">
            <v>20274.615232373679</v>
          </cell>
          <cell r="BD22">
            <v>20158.499234076971</v>
          </cell>
          <cell r="BE22">
            <v>20641.506791035979</v>
          </cell>
          <cell r="BF22">
            <v>21873.809859601366</v>
          </cell>
        </row>
        <row r="23">
          <cell r="C23" t="str">
            <v>Walk_In_Coolers_Freezers_Components</v>
          </cell>
          <cell r="D23" t="str">
            <v>Net New Shipments</v>
          </cell>
          <cell r="E23">
            <v>0</v>
          </cell>
          <cell r="F23">
            <v>0</v>
          </cell>
          <cell r="G23">
            <v>0</v>
          </cell>
          <cell r="H23">
            <v>0</v>
          </cell>
          <cell r="I23">
            <v>0</v>
          </cell>
          <cell r="J23">
            <v>0</v>
          </cell>
          <cell r="K23">
            <v>0</v>
          </cell>
          <cell r="L23">
            <v>2548.1989705339365</v>
          </cell>
          <cell r="M23">
            <v>2526.8796788835316</v>
          </cell>
          <cell r="N23">
            <v>2696.3247315018234</v>
          </cell>
          <cell r="O23">
            <v>2503.0557726672123</v>
          </cell>
          <cell r="P23">
            <v>2601.7659048215573</v>
          </cell>
          <cell r="Q23">
            <v>2694.637528506224</v>
          </cell>
          <cell r="R23">
            <v>3026.5203151279275</v>
          </cell>
          <cell r="S23">
            <v>3565.2106363113271</v>
          </cell>
          <cell r="T23">
            <v>3572.5190205191902</v>
          </cell>
          <cell r="U23">
            <v>4042.4458368732157</v>
          </cell>
          <cell r="V23">
            <v>4671.0266018641414</v>
          </cell>
          <cell r="W23">
            <v>5236.3676584001369</v>
          </cell>
          <cell r="X23">
            <v>5079.3431281960511</v>
          </cell>
          <cell r="Y23">
            <v>4444.199507055775</v>
          </cell>
          <cell r="Z23">
            <v>3693.4590747510665</v>
          </cell>
          <cell r="AA23">
            <v>3925.5943399428215</v>
          </cell>
          <cell r="AB23">
            <v>3893.4508581057889</v>
          </cell>
          <cell r="AC23">
            <v>4872.4975619031466</v>
          </cell>
          <cell r="AD23">
            <v>5215.2931663798227</v>
          </cell>
          <cell r="AE23">
            <v>4889.9876682411123</v>
          </cell>
          <cell r="AF23">
            <v>4890.0528766477364</v>
          </cell>
          <cell r="AG23">
            <v>4841.6475401140051</v>
          </cell>
          <cell r="AH23">
            <v>4994.6143043204211</v>
          </cell>
          <cell r="AI23">
            <v>4032.8260493932758</v>
          </cell>
          <cell r="AJ23">
            <v>2701.9608817078406</v>
          </cell>
          <cell r="AK23">
            <v>2648.1712816841609</v>
          </cell>
          <cell r="AL23">
            <v>3480.8454409893034</v>
          </cell>
          <cell r="AM23">
            <v>2994.9540596077891</v>
          </cell>
          <cell r="AN23">
            <v>3451.2208068433974</v>
          </cell>
          <cell r="AO23">
            <v>2982.5743470121233</v>
          </cell>
          <cell r="AP23">
            <v>2591.3326079571852</v>
          </cell>
          <cell r="AQ23">
            <v>2584.4398588374024</v>
          </cell>
          <cell r="AR23">
            <v>2209.1504427488835</v>
          </cell>
          <cell r="AS23">
            <v>2015.0498463351967</v>
          </cell>
          <cell r="AT23">
            <v>2206.4945005596674</v>
          </cell>
          <cell r="AU23">
            <v>2194.245064681134</v>
          </cell>
          <cell r="AV23">
            <v>2360.3183540429745</v>
          </cell>
          <cell r="AW23">
            <v>2521.066424597695</v>
          </cell>
          <cell r="AX23">
            <v>2680.4146522645024</v>
          </cell>
          <cell r="AY23">
            <v>3017.1272429529895</v>
          </cell>
          <cell r="AZ23">
            <v>3260.5408685970178</v>
          </cell>
          <cell r="BA23">
            <v>3112.5605277364102</v>
          </cell>
          <cell r="BB23">
            <v>3266.6883591696969</v>
          </cell>
          <cell r="BC23">
            <v>3299.355242761405</v>
          </cell>
          <cell r="BD23">
            <v>3332.3487951889983</v>
          </cell>
          <cell r="BE23">
            <v>3365.6722831409134</v>
          </cell>
          <cell r="BF23">
            <v>3399.3290059722785</v>
          </cell>
        </row>
        <row r="24">
          <cell r="C24" t="str">
            <v>Walk_In_Coolers_Freezers_Systems</v>
          </cell>
          <cell r="D24" t="str">
            <v>Replacement Shipments</v>
          </cell>
          <cell r="E24">
            <v>0</v>
          </cell>
          <cell r="F24">
            <v>0</v>
          </cell>
          <cell r="G24">
            <v>0</v>
          </cell>
          <cell r="H24">
            <v>0</v>
          </cell>
          <cell r="I24">
            <v>0</v>
          </cell>
          <cell r="J24">
            <v>0</v>
          </cell>
          <cell r="K24">
            <v>0</v>
          </cell>
          <cell r="L24">
            <v>4229.6862175813148</v>
          </cell>
          <cell r="M24">
            <v>4351.8755523967684</v>
          </cell>
          <cell r="N24">
            <v>4476.182462455904</v>
          </cell>
          <cell r="O24">
            <v>4602.5874399404611</v>
          </cell>
          <cell r="P24">
            <v>4731.0683708540464</v>
          </cell>
          <cell r="Q24">
            <v>4861.6004884397062</v>
          </cell>
          <cell r="R24">
            <v>4994.1563295562473</v>
          </cell>
          <cell r="S24">
            <v>5128.7056941837154</v>
          </cell>
          <cell r="T24">
            <v>5265.2156082262463</v>
          </cell>
          <cell r="U24">
            <v>5403.6502897778564</v>
          </cell>
          <cell r="V24">
            <v>5305.5172284861474</v>
          </cell>
          <cell r="W24">
            <v>5411.2344097430814</v>
          </cell>
          <cell r="X24">
            <v>5610.5934378501652</v>
          </cell>
          <cell r="Y24">
            <v>5638.3534568938239</v>
          </cell>
          <cell r="Z24">
            <v>5808.0404688458666</v>
          </cell>
          <cell r="AA24">
            <v>5976.668371210415</v>
          </cell>
          <cell r="AB24">
            <v>6259.9137932813492</v>
          </cell>
          <cell r="AC24">
            <v>6641.1549447537845</v>
          </cell>
          <cell r="AD24">
            <v>6772.6728391127126</v>
          </cell>
          <cell r="AE24">
            <v>7122.7147830582408</v>
          </cell>
          <cell r="AF24">
            <v>7308.3189094572663</v>
          </cell>
          <cell r="AG24">
            <v>7665.8538260096884</v>
          </cell>
          <cell r="AH24">
            <v>7779.9324624416795</v>
          </cell>
          <cell r="AI24">
            <v>7502.2907078818071</v>
          </cell>
          <cell r="AJ24">
            <v>7316.137691639844</v>
          </cell>
          <cell r="AK24">
            <v>7583.8150022754726</v>
          </cell>
          <cell r="AL24">
            <v>7844.2297712691825</v>
          </cell>
          <cell r="AM24">
            <v>8664.8854654722691</v>
          </cell>
          <cell r="AN24">
            <v>8942.2769853906648</v>
          </cell>
          <cell r="AO24">
            <v>9133.5603357005311</v>
          </cell>
          <cell r="AP24">
            <v>9309.2358499760521</v>
          </cell>
          <cell r="AQ24">
            <v>9635.1248483209838</v>
          </cell>
          <cell r="AR24">
            <v>9808.6252592137189</v>
          </cell>
          <cell r="AS24">
            <v>9318.9738919257634</v>
          </cell>
          <cell r="AT24">
            <v>8533.3007523877168</v>
          </cell>
          <cell r="AU24">
            <v>8776.7472480457964</v>
          </cell>
          <cell r="AV24">
            <v>9412.2600560995215</v>
          </cell>
          <cell r="AW24">
            <v>10014.034327941121</v>
          </cell>
          <cell r="AX24">
            <v>10496.962143496698</v>
          </cell>
          <cell r="AY24">
            <v>10477.132459817556</v>
          </cell>
          <cell r="AZ24">
            <v>10476.563752415306</v>
          </cell>
          <cell r="BA24">
            <v>10799.347746660284</v>
          </cell>
          <cell r="BB24">
            <v>10803.790042224618</v>
          </cell>
          <cell r="BC24">
            <v>10226.701407571598</v>
          </cell>
          <cell r="BD24">
            <v>9527.2691025612439</v>
          </cell>
          <cell r="BE24">
            <v>9765.1975461382117</v>
          </cell>
          <cell r="BF24">
            <v>10475.522049119363</v>
          </cell>
        </row>
        <row r="25">
          <cell r="C25" t="str">
            <v>Walk_In_Coolers_Freezers_Systems</v>
          </cell>
          <cell r="D25" t="str">
            <v>Net New Shipments</v>
          </cell>
          <cell r="E25">
            <v>0</v>
          </cell>
          <cell r="F25">
            <v>0</v>
          </cell>
          <cell r="G25">
            <v>0</v>
          </cell>
          <cell r="H25">
            <v>0</v>
          </cell>
          <cell r="I25">
            <v>0</v>
          </cell>
          <cell r="J25">
            <v>0</v>
          </cell>
          <cell r="K25">
            <v>0</v>
          </cell>
          <cell r="L25">
            <v>1075.8310109048325</v>
          </cell>
          <cell r="M25">
            <v>1059.358857346313</v>
          </cell>
          <cell r="N25">
            <v>1134.4109753942612</v>
          </cell>
          <cell r="O25">
            <v>1035.7660169533629</v>
          </cell>
          <cell r="P25">
            <v>1076.9720979918202</v>
          </cell>
          <cell r="Q25">
            <v>1115.0678827707088</v>
          </cell>
          <cell r="R25">
            <v>1265.7574637251018</v>
          </cell>
          <cell r="S25">
            <v>1512.4492505700691</v>
          </cell>
          <cell r="T25">
            <v>1507.4572308864663</v>
          </cell>
          <cell r="U25">
            <v>1719.0644932803843</v>
          </cell>
          <cell r="V25">
            <v>2002.8016809711189</v>
          </cell>
          <cell r="W25">
            <v>2254.619416266607</v>
          </cell>
          <cell r="X25">
            <v>2169.3390245915143</v>
          </cell>
          <cell r="Y25">
            <v>1863.9372509879831</v>
          </cell>
          <cell r="Z25">
            <v>1508.0972227939783</v>
          </cell>
          <cell r="AA25">
            <v>1607.1466310650576</v>
          </cell>
          <cell r="AB25">
            <v>1584.3159779878333</v>
          </cell>
          <cell r="AC25">
            <v>2023.7305207184836</v>
          </cell>
          <cell r="AD25">
            <v>2169.604146277954</v>
          </cell>
          <cell r="AE25">
            <v>2010.8455526422913</v>
          </cell>
          <cell r="AF25">
            <v>2000.9169405187859</v>
          </cell>
          <cell r="AG25">
            <v>1969.2710223112954</v>
          </cell>
          <cell r="AH25">
            <v>2028.6927967720403</v>
          </cell>
          <cell r="AI25">
            <v>1816.6831840439554</v>
          </cell>
          <cell r="AJ25">
            <v>1217.1630607478728</v>
          </cell>
          <cell r="AK25">
            <v>1192.9322457703238</v>
          </cell>
          <cell r="AL25">
            <v>1568.03028483034</v>
          </cell>
          <cell r="AM25">
            <v>1349.1488624688509</v>
          </cell>
          <cell r="AN25">
            <v>1554.6851581060328</v>
          </cell>
          <cell r="AO25">
            <v>1343.5721241170249</v>
          </cell>
          <cell r="AP25">
            <v>1167.3279024392541</v>
          </cell>
          <cell r="AQ25">
            <v>1164.2228983392997</v>
          </cell>
          <cell r="AR25">
            <v>995.16478301089955</v>
          </cell>
          <cell r="AS25">
            <v>907.7275156458345</v>
          </cell>
          <cell r="AT25">
            <v>993.96835017352714</v>
          </cell>
          <cell r="AU25">
            <v>988.45029809241532</v>
          </cell>
          <cell r="AV25">
            <v>1063.2619930198416</v>
          </cell>
          <cell r="AW25">
            <v>1135.6748154593806</v>
          </cell>
          <cell r="AX25">
            <v>1207.4570451077598</v>
          </cell>
          <cell r="AY25">
            <v>1359.1373045257496</v>
          </cell>
          <cell r="AZ25">
            <v>1468.7888082253194</v>
          </cell>
          <cell r="BA25">
            <v>1402.1275157425844</v>
          </cell>
          <cell r="BB25">
            <v>1471.5580927445553</v>
          </cell>
          <cell r="BC25">
            <v>1486.2736736720099</v>
          </cell>
          <cell r="BD25">
            <v>1501.1364104087261</v>
          </cell>
          <cell r="BE25">
            <v>1516.1477745128213</v>
          </cell>
          <cell r="BF25">
            <v>1531.3092522579391</v>
          </cell>
        </row>
        <row r="26">
          <cell r="D26"/>
          <cell r="E26"/>
          <cell r="F26"/>
          <cell r="G26"/>
          <cell r="H26"/>
          <cell r="I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row>
        <row r="28">
          <cell r="D28" t="str">
            <v>Large Off</v>
          </cell>
        </row>
        <row r="30">
          <cell r="D30"/>
        </row>
        <row r="32">
          <cell r="D32"/>
          <cell r="E32"/>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row>
        <row r="33">
          <cell r="D33" t="str">
            <v>SHIPMENTS</v>
          </cell>
          <cell r="E33">
            <v>1981</v>
          </cell>
          <cell r="F33">
            <v>1982</v>
          </cell>
          <cell r="G33">
            <v>1983</v>
          </cell>
          <cell r="H33">
            <v>1984</v>
          </cell>
          <cell r="I33">
            <v>1985</v>
          </cell>
          <cell r="J33">
            <v>1986</v>
          </cell>
          <cell r="K33">
            <v>1987</v>
          </cell>
          <cell r="L33">
            <v>1988</v>
          </cell>
          <cell r="M33">
            <v>1989</v>
          </cell>
          <cell r="N33">
            <v>1990</v>
          </cell>
          <cell r="O33">
            <v>1991</v>
          </cell>
          <cell r="P33">
            <v>1992</v>
          </cell>
          <cell r="Q33">
            <v>1993</v>
          </cell>
          <cell r="R33">
            <v>1994</v>
          </cell>
          <cell r="S33">
            <v>1995</v>
          </cell>
          <cell r="T33">
            <v>1996</v>
          </cell>
          <cell r="U33">
            <v>1997</v>
          </cell>
          <cell r="V33">
            <v>1998</v>
          </cell>
          <cell r="W33">
            <v>1999</v>
          </cell>
          <cell r="X33">
            <v>2000</v>
          </cell>
          <cell r="Y33">
            <v>2001</v>
          </cell>
          <cell r="Z33">
            <v>2002</v>
          </cell>
          <cell r="AA33">
            <v>2003</v>
          </cell>
          <cell r="AB33">
            <v>2004</v>
          </cell>
          <cell r="AC33">
            <v>2005</v>
          </cell>
          <cell r="AD33">
            <v>2006</v>
          </cell>
          <cell r="AE33">
            <v>2007</v>
          </cell>
          <cell r="AF33">
            <v>2008</v>
          </cell>
          <cell r="AG33">
            <v>2009</v>
          </cell>
          <cell r="AH33">
            <v>2010</v>
          </cell>
          <cell r="AI33">
            <v>2011</v>
          </cell>
          <cell r="AJ33">
            <v>2012</v>
          </cell>
          <cell r="AK33">
            <v>2013</v>
          </cell>
          <cell r="AL33">
            <v>2014</v>
          </cell>
          <cell r="AM33">
            <v>2015</v>
          </cell>
          <cell r="AN33">
            <v>2016</v>
          </cell>
          <cell r="AO33">
            <v>2017</v>
          </cell>
          <cell r="AP33">
            <v>2018</v>
          </cell>
          <cell r="AQ33">
            <v>2019</v>
          </cell>
          <cell r="AR33">
            <v>2020</v>
          </cell>
          <cell r="AS33">
            <v>2021</v>
          </cell>
          <cell r="AT33">
            <v>2022</v>
          </cell>
          <cell r="AU33">
            <v>2023</v>
          </cell>
          <cell r="AV33">
            <v>2024</v>
          </cell>
          <cell r="AW33">
            <v>2025</v>
          </cell>
          <cell r="AX33">
            <v>2026</v>
          </cell>
          <cell r="AY33">
            <v>2027</v>
          </cell>
          <cell r="AZ33">
            <v>2028</v>
          </cell>
          <cell r="BA33">
            <v>2029</v>
          </cell>
          <cell r="BB33">
            <v>2030</v>
          </cell>
          <cell r="BC33">
            <v>2031</v>
          </cell>
          <cell r="BD33">
            <v>2032</v>
          </cell>
          <cell r="BE33">
            <v>2033</v>
          </cell>
          <cell r="BF33">
            <v>2034</v>
          </cell>
        </row>
        <row r="34">
          <cell r="D34" t="str">
            <v>Replacement Shipments</v>
          </cell>
          <cell r="E34">
            <v>0</v>
          </cell>
          <cell r="F34">
            <v>0</v>
          </cell>
          <cell r="G34">
            <v>0</v>
          </cell>
          <cell r="H34">
            <v>0</v>
          </cell>
          <cell r="I34">
            <v>0</v>
          </cell>
          <cell r="J34">
            <v>0</v>
          </cell>
          <cell r="K34">
            <v>0</v>
          </cell>
          <cell r="L34">
            <v>51.975305346764799</v>
          </cell>
          <cell r="M34">
            <v>53.119943048781963</v>
          </cell>
          <cell r="N34">
            <v>54.282161553938955</v>
          </cell>
          <cell r="O34">
            <v>55.462014284748115</v>
          </cell>
          <cell r="P34">
            <v>56.659548244192315</v>
          </cell>
          <cell r="Q34">
            <v>57.874803847353732</v>
          </cell>
          <cell r="R34">
            <v>59.107814754064208</v>
          </cell>
          <cell r="S34">
            <v>60.358607702743981</v>
          </cell>
          <cell r="T34">
            <v>61.627202345597844</v>
          </cell>
          <cell r="U34">
            <v>59.135697703550129</v>
          </cell>
          <cell r="V34">
            <v>62.864389046051699</v>
          </cell>
          <cell r="W34">
            <v>65.911924768762645</v>
          </cell>
          <cell r="X34">
            <v>63.475769749416067</v>
          </cell>
          <cell r="Y34">
            <v>63.036757623994227</v>
          </cell>
          <cell r="Z34">
            <v>63.562653354759718</v>
          </cell>
          <cell r="AA34">
            <v>68.028203532237427</v>
          </cell>
          <cell r="AB34">
            <v>71.516654334055076</v>
          </cell>
          <cell r="AC34">
            <v>74.486730629976449</v>
          </cell>
          <cell r="AD34">
            <v>73.180979172369447</v>
          </cell>
          <cell r="AE34">
            <v>82.905588060381135</v>
          </cell>
          <cell r="AF34">
            <v>89.895564635412001</v>
          </cell>
          <cell r="AG34">
            <v>88.928190325382303</v>
          </cell>
          <cell r="AH34">
            <v>80.098669115080895</v>
          </cell>
          <cell r="AI34">
            <v>75.359097260431327</v>
          </cell>
          <cell r="AJ34">
            <v>78.783545962061709</v>
          </cell>
          <cell r="AK34">
            <v>84.218349777695536</v>
          </cell>
          <cell r="AL34">
            <v>84.306428523112771</v>
          </cell>
          <cell r="AM34">
            <v>91.434103649873009</v>
          </cell>
          <cell r="AN34">
            <v>96.56286005577185</v>
          </cell>
          <cell r="AO34">
            <v>104.16243890873304</v>
          </cell>
          <cell r="AP34">
            <v>102.09651983780114</v>
          </cell>
          <cell r="AQ34">
            <v>90.310445258133711</v>
          </cell>
          <cell r="AR34">
            <v>89.116763430865035</v>
          </cell>
          <cell r="AS34">
            <v>92.645332307665882</v>
          </cell>
          <cell r="AT34">
            <v>97.636803577777812</v>
          </cell>
          <cell r="AU34">
            <v>96.222509386778796</v>
          </cell>
          <cell r="AV34">
            <v>103.17509769931758</v>
          </cell>
          <cell r="AW34">
            <v>107.45906858103882</v>
          </cell>
          <cell r="AX34">
            <v>115.03391505925467</v>
          </cell>
          <cell r="AY34">
            <v>113.8277394647927</v>
          </cell>
          <cell r="AZ34">
            <v>102.5292790530296</v>
          </cell>
          <cell r="BA34">
            <v>103.78423050056062</v>
          </cell>
          <cell r="BB34">
            <v>104.92768920666427</v>
          </cell>
          <cell r="BC34">
            <v>110.80863795731153</v>
          </cell>
          <cell r="BD34">
            <v>109.96140082241172</v>
          </cell>
          <cell r="BE34">
            <v>117.84055119795255</v>
          </cell>
          <cell r="BF34">
            <v>122.92452065511287</v>
          </cell>
        </row>
        <row r="35">
          <cell r="D35" t="str">
            <v>Net New Shipments</v>
          </cell>
          <cell r="E35">
            <v>0</v>
          </cell>
          <cell r="F35">
            <v>0</v>
          </cell>
          <cell r="G35">
            <v>0</v>
          </cell>
          <cell r="H35">
            <v>0</v>
          </cell>
          <cell r="I35">
            <v>0</v>
          </cell>
          <cell r="J35">
            <v>0</v>
          </cell>
          <cell r="K35">
            <v>0</v>
          </cell>
          <cell r="L35">
            <v>7.1603923567853309</v>
          </cell>
          <cell r="M35">
            <v>9.7444459972697359</v>
          </cell>
          <cell r="N35">
            <v>11.629763214823697</v>
          </cell>
          <cell r="O35">
            <v>8.0137554646679519</v>
          </cell>
          <cell r="P35">
            <v>6.3772093798019114</v>
          </cell>
          <cell r="Q35">
            <v>5.6878495074059856</v>
          </cell>
          <cell r="R35">
            <v>8.9203887781732192</v>
          </cell>
          <cell r="S35">
            <v>11.1580466313111</v>
          </cell>
          <cell r="T35">
            <v>12.859528284378598</v>
          </cell>
          <cell r="U35">
            <v>14.045281468819326</v>
          </cell>
          <cell r="V35">
            <v>20.041199014329436</v>
          </cell>
          <cell r="W35">
            <v>23.983639866649355</v>
          </cell>
          <cell r="X35">
            <v>25.45242057596624</v>
          </cell>
          <cell r="Y35">
            <v>17.061911491086668</v>
          </cell>
          <cell r="Z35">
            <v>11.796443905671595</v>
          </cell>
          <cell r="AA35">
            <v>10.755342429824282</v>
          </cell>
          <cell r="AB35">
            <v>12.70169544364046</v>
          </cell>
          <cell r="AC35">
            <v>9.8196978931363219</v>
          </cell>
          <cell r="AD35">
            <v>18.253124477503547</v>
          </cell>
          <cell r="AE35">
            <v>13.657271995390715</v>
          </cell>
          <cell r="AF35">
            <v>14.266874273321037</v>
          </cell>
          <cell r="AG35">
            <v>13.16832951241884</v>
          </cell>
          <cell r="AH35">
            <v>10.211776143052816</v>
          </cell>
          <cell r="AI35">
            <v>13.757666170433708</v>
          </cell>
          <cell r="AJ35">
            <v>13.861786345604173</v>
          </cell>
          <cell r="AK35">
            <v>13.418453800082261</v>
          </cell>
          <cell r="AL35">
            <v>11.916080863666025</v>
          </cell>
          <cell r="AM35">
            <v>11.740994049444566</v>
          </cell>
          <cell r="AN35">
            <v>10.896208525266957</v>
          </cell>
          <cell r="AO35">
            <v>10.87147615052163</v>
          </cell>
          <cell r="AP35">
            <v>11.73121962699156</v>
          </cell>
          <cell r="AQ35">
            <v>12.218833794895886</v>
          </cell>
          <cell r="AR35">
            <v>14.66746706969559</v>
          </cell>
          <cell r="AS35">
            <v>12.282356898998385</v>
          </cell>
          <cell r="AT35">
            <v>13.17183437953372</v>
          </cell>
          <cell r="AU35">
            <v>13.738891435632922</v>
          </cell>
          <cell r="AV35">
            <v>14.665453498634974</v>
          </cell>
          <cell r="AW35">
            <v>15.465452074074046</v>
          </cell>
          <cell r="AX35">
            <v>15.712840818151665</v>
          </cell>
          <cell r="AY35">
            <v>15.540154401000905</v>
          </cell>
          <cell r="AZ35">
            <v>15.656819785313701</v>
          </cell>
          <cell r="BA35">
            <v>16.385878659453738</v>
          </cell>
          <cell r="BB35">
            <v>17.963756640617248</v>
          </cell>
          <cell r="BC35">
            <v>18.143394207023459</v>
          </cell>
          <cell r="BD35">
            <v>18.324828149093719</v>
          </cell>
          <cell r="BE35">
            <v>18.50807643058463</v>
          </cell>
          <cell r="BF35">
            <v>18.693157194890318</v>
          </cell>
        </row>
        <row r="36">
          <cell r="D36" t="str">
            <v>Replacement Shipments</v>
          </cell>
          <cell r="E36">
            <v>0</v>
          </cell>
          <cell r="F36">
            <v>0</v>
          </cell>
          <cell r="G36">
            <v>0</v>
          </cell>
          <cell r="H36">
            <v>0</v>
          </cell>
          <cell r="I36">
            <v>0</v>
          </cell>
          <cell r="J36">
            <v>0</v>
          </cell>
          <cell r="K36">
            <v>0</v>
          </cell>
          <cell r="L36">
            <v>52.498691592652904</v>
          </cell>
          <cell r="M36">
            <v>53.692545846048112</v>
          </cell>
          <cell r="N36">
            <v>54.905839666445246</v>
          </cell>
          <cell r="O36">
            <v>56.138666700248656</v>
          </cell>
          <cell r="P36">
            <v>57.391114309404649</v>
          </cell>
          <cell r="Q36">
            <v>58.66326337831336</v>
          </cell>
          <cell r="R36">
            <v>59.955188121000035</v>
          </cell>
          <cell r="S36">
            <v>61.266955888717789</v>
          </cell>
          <cell r="T36">
            <v>62.598626978157348</v>
          </cell>
          <cell r="U36">
            <v>63.950254440442613</v>
          </cell>
          <cell r="V36">
            <v>65.32188389109416</v>
          </cell>
          <cell r="W36">
            <v>66.713553321145753</v>
          </cell>
          <cell r="X36">
            <v>68.12529290960218</v>
          </cell>
          <cell r="Y36">
            <v>69.557124837429143</v>
          </cell>
          <cell r="Z36">
            <v>64.432678853961875</v>
          </cell>
          <cell r="AA36">
            <v>69.933289174830847</v>
          </cell>
          <cell r="AB36">
            <v>74.288778357818074</v>
          </cell>
          <cell r="AC36">
            <v>69.494925808028796</v>
          </cell>
          <cell r="AD36">
            <v>68.019796609074433</v>
          </cell>
          <cell r="AE36">
            <v>68.14301255732326</v>
          </cell>
          <cell r="AF36">
            <v>74.822502751288809</v>
          </cell>
          <cell r="AG36">
            <v>79.863700274236294</v>
          </cell>
          <cell r="AH36">
            <v>84.031174118788428</v>
          </cell>
          <cell r="AI36">
            <v>87.35905688847474</v>
          </cell>
          <cell r="AJ36">
            <v>98.723882248309849</v>
          </cell>
          <cell r="AK36">
            <v>106.68628643222809</v>
          </cell>
          <cell r="AL36">
            <v>110.54599386954577</v>
          </cell>
          <cell r="AM36">
            <v>97.993643989240496</v>
          </cell>
          <cell r="AN36">
            <v>84.09341869674779</v>
          </cell>
          <cell r="AO36">
            <v>87.85885989120446</v>
          </cell>
          <cell r="AP36">
            <v>95.458270763885622</v>
          </cell>
          <cell r="AQ36">
            <v>85.861088963256037</v>
          </cell>
          <cell r="AR36">
            <v>98.441670738247126</v>
          </cell>
          <cell r="AS36">
            <v>90.905132549640854</v>
          </cell>
          <cell r="AT36">
            <v>98.600626540157506</v>
          </cell>
          <cell r="AU36">
            <v>101.81091612826742</v>
          </cell>
          <cell r="AV36">
            <v>101.05080102387642</v>
          </cell>
          <cell r="AW36">
            <v>110.28850050586429</v>
          </cell>
          <cell r="AX36">
            <v>121.82685949098374</v>
          </cell>
          <cell r="AY36">
            <v>129.05037609903155</v>
          </cell>
          <cell r="AZ36">
            <v>130.40612864232273</v>
          </cell>
          <cell r="BA36">
            <v>117.56196740498117</v>
          </cell>
          <cell r="BB36">
            <v>102.25376623885938</v>
          </cell>
          <cell r="BC36">
            <v>105.97798680874051</v>
          </cell>
          <cell r="BD36">
            <v>115.01030347553822</v>
          </cell>
          <cell r="BE36">
            <v>106.22581195474922</v>
          </cell>
          <cell r="BF36">
            <v>122.88744918773992</v>
          </cell>
        </row>
        <row r="37">
          <cell r="D37" t="str">
            <v>Net New Shipments</v>
          </cell>
          <cell r="E37">
            <v>0</v>
          </cell>
          <cell r="F37">
            <v>0</v>
          </cell>
          <cell r="G37">
            <v>0</v>
          </cell>
          <cell r="H37">
            <v>0</v>
          </cell>
          <cell r="I37">
            <v>0</v>
          </cell>
          <cell r="J37">
            <v>0</v>
          </cell>
          <cell r="K37">
            <v>0</v>
          </cell>
          <cell r="L37">
            <v>11.933987261308971</v>
          </cell>
          <cell r="M37">
            <v>16.240743328782742</v>
          </cell>
          <cell r="N37">
            <v>19.382938691372829</v>
          </cell>
          <cell r="O37">
            <v>13.356259107780147</v>
          </cell>
          <cell r="P37">
            <v>10.628682299669789</v>
          </cell>
          <cell r="Q37">
            <v>9.4797491790099002</v>
          </cell>
          <cell r="R37">
            <v>14.867314630288774</v>
          </cell>
          <cell r="S37">
            <v>18.596744385518498</v>
          </cell>
          <cell r="T37">
            <v>21.432547140631076</v>
          </cell>
          <cell r="U37">
            <v>23.408802448032134</v>
          </cell>
          <cell r="V37">
            <v>33.401998357215689</v>
          </cell>
          <cell r="W37">
            <v>39.972733111082334</v>
          </cell>
          <cell r="X37">
            <v>42.420700959943588</v>
          </cell>
          <cell r="Y37">
            <v>28.436519151811353</v>
          </cell>
          <cell r="Z37">
            <v>19.660739842785915</v>
          </cell>
          <cell r="AA37">
            <v>17.925570716373613</v>
          </cell>
          <cell r="AB37">
            <v>21.169492406067548</v>
          </cell>
          <cell r="AC37">
            <v>16.366163155227241</v>
          </cell>
          <cell r="AD37">
            <v>30.421874129172693</v>
          </cell>
          <cell r="AE37">
            <v>22.762119992317594</v>
          </cell>
          <cell r="AF37">
            <v>23.778123788868697</v>
          </cell>
          <cell r="AG37">
            <v>21.947215854031128</v>
          </cell>
          <cell r="AH37">
            <v>17.019626905087989</v>
          </cell>
          <cell r="AI37">
            <v>22.929443617389552</v>
          </cell>
          <cell r="AJ37">
            <v>23.102977242673887</v>
          </cell>
          <cell r="AK37">
            <v>22.364089666803466</v>
          </cell>
          <cell r="AL37">
            <v>19.860134772776973</v>
          </cell>
          <cell r="AM37">
            <v>19.568323415740679</v>
          </cell>
          <cell r="AN37">
            <v>18.160347542111595</v>
          </cell>
          <cell r="AO37">
            <v>18.11912691753605</v>
          </cell>
          <cell r="AP37">
            <v>19.5520327116526</v>
          </cell>
          <cell r="AQ37">
            <v>20.364722991493174</v>
          </cell>
          <cell r="AR37">
            <v>24.445778449492785</v>
          </cell>
          <cell r="AS37">
            <v>20.47059483166413</v>
          </cell>
          <cell r="AT37">
            <v>21.953057299222564</v>
          </cell>
          <cell r="AU37">
            <v>22.898152392721862</v>
          </cell>
          <cell r="AV37">
            <v>24.44242249772492</v>
          </cell>
          <cell r="AW37">
            <v>25.775753456789971</v>
          </cell>
          <cell r="AX37">
            <v>26.188068030252907</v>
          </cell>
          <cell r="AY37">
            <v>25.900257335001697</v>
          </cell>
          <cell r="AZ37">
            <v>26.094699642189198</v>
          </cell>
          <cell r="BA37">
            <v>27.30979776575623</v>
          </cell>
          <cell r="BB37">
            <v>29.939594401028899</v>
          </cell>
          <cell r="BC37">
            <v>30.238990345038928</v>
          </cell>
          <cell r="BD37">
            <v>30.541380248489531</v>
          </cell>
          <cell r="BE37">
            <v>30.846794050974268</v>
          </cell>
          <cell r="BF37">
            <v>31.155261991484167</v>
          </cell>
        </row>
        <row r="38">
          <cell r="D38" t="str">
            <v>Replacement Shipments</v>
          </cell>
          <cell r="E38">
            <v>0</v>
          </cell>
          <cell r="F38">
            <v>0</v>
          </cell>
          <cell r="G38">
            <v>0</v>
          </cell>
          <cell r="H38">
            <v>0</v>
          </cell>
          <cell r="I38">
            <v>0</v>
          </cell>
          <cell r="J38">
            <v>0</v>
          </cell>
          <cell r="K38">
            <v>0</v>
          </cell>
          <cell r="L38">
            <v>64.351566235611244</v>
          </cell>
          <cell r="M38">
            <v>65.750283032831774</v>
          </cell>
          <cell r="N38">
            <v>67.169960947352394</v>
          </cell>
          <cell r="O38">
            <v>68.610647891300459</v>
          </cell>
          <cell r="P38">
            <v>70.07238376844613</v>
          </cell>
          <cell r="Q38">
            <v>71.555200277217992</v>
          </cell>
          <cell r="R38">
            <v>73.059120715327893</v>
          </cell>
          <cell r="S38">
            <v>71.092572131582926</v>
          </cell>
          <cell r="T38">
            <v>74.923993724582502</v>
          </cell>
          <cell r="U38">
            <v>78.118565226780021</v>
          </cell>
          <cell r="V38">
            <v>76.155035146142836</v>
          </cell>
          <cell r="W38">
            <v>76.076077963828098</v>
          </cell>
          <cell r="X38">
            <v>76.909910627481082</v>
          </cell>
          <cell r="Y38">
            <v>81.457039481754535</v>
          </cell>
          <cell r="Z38">
            <v>81.597088418028818</v>
          </cell>
          <cell r="AA38">
            <v>87.030335341779633</v>
          </cell>
          <cell r="AB38">
            <v>91.341210086760526</v>
          </cell>
          <cell r="AC38">
            <v>95.022414751383934</v>
          </cell>
          <cell r="AD38">
            <v>98.654988405060777</v>
          </cell>
          <cell r="AE38">
            <v>100.8715748241016</v>
          </cell>
          <cell r="AF38">
            <v>97.519629382847214</v>
          </cell>
          <cell r="AG38">
            <v>92.702610847155995</v>
          </cell>
          <cell r="AH38">
            <v>97.155733940075052</v>
          </cell>
          <cell r="AI38">
            <v>103.29896318296895</v>
          </cell>
          <cell r="AJ38">
            <v>104.26696981149381</v>
          </cell>
          <cell r="AK38">
            <v>115.83902156857259</v>
          </cell>
          <cell r="AL38">
            <v>113.72893604908737</v>
          </cell>
          <cell r="AM38">
            <v>110.95088828619608</v>
          </cell>
          <cell r="AN38">
            <v>105.09966710611837</v>
          </cell>
          <cell r="AO38">
            <v>106.76940310213277</v>
          </cell>
          <cell r="AP38">
            <v>116.25083846419162</v>
          </cell>
          <cell r="AQ38">
            <v>117.31686691606647</v>
          </cell>
          <cell r="AR38">
            <v>128.47155225600903</v>
          </cell>
          <cell r="AS38">
            <v>124.94708826147681</v>
          </cell>
          <cell r="AT38">
            <v>122.00420857483546</v>
          </cell>
          <cell r="AU38">
            <v>115.35768122778262</v>
          </cell>
          <cell r="AV38">
            <v>117.00413343211747</v>
          </cell>
          <cell r="AW38">
            <v>127.29495682141399</v>
          </cell>
          <cell r="AX38">
            <v>128.82003972408143</v>
          </cell>
          <cell r="AY38">
            <v>142.27994110806588</v>
          </cell>
          <cell r="AZ38">
            <v>136.51006360515581</v>
          </cell>
          <cell r="BA38">
            <v>134.40456441972952</v>
          </cell>
          <cell r="BB38">
            <v>128.29188141640128</v>
          </cell>
          <cell r="BC38">
            <v>130.81062664861193</v>
          </cell>
          <cell r="BD38">
            <v>141.85459244199663</v>
          </cell>
          <cell r="BE38">
            <v>143.61257445121157</v>
          </cell>
          <cell r="BF38">
            <v>156.90990371649588</v>
          </cell>
        </row>
        <row r="39">
          <cell r="D39" t="str">
            <v>Net New Shipments</v>
          </cell>
          <cell r="E39">
            <v>0</v>
          </cell>
          <cell r="F39">
            <v>0</v>
          </cell>
          <cell r="G39">
            <v>0</v>
          </cell>
          <cell r="H39">
            <v>0</v>
          </cell>
          <cell r="I39">
            <v>0</v>
          </cell>
          <cell r="J39">
            <v>0</v>
          </cell>
          <cell r="K39">
            <v>0</v>
          </cell>
          <cell r="L39">
            <v>6.7410058959716821</v>
          </cell>
          <cell r="M39">
            <v>9.1737106917507276</v>
          </cell>
          <cell r="N39">
            <v>10.948604279427627</v>
          </cell>
          <cell r="O39">
            <v>7.5443872548423823</v>
          </cell>
          <cell r="P39">
            <v>6.0036941953819678</v>
          </cell>
          <cell r="Q39">
            <v>5.3547103502630762</v>
          </cell>
          <cell r="R39">
            <v>8.3979187664266419</v>
          </cell>
          <cell r="S39">
            <v>10.504516286445892</v>
          </cell>
          <cell r="T39">
            <v>12.106341617197131</v>
          </cell>
          <cell r="U39">
            <v>13.222644859980505</v>
          </cell>
          <cell r="V39">
            <v>18.867379605241105</v>
          </cell>
          <cell r="W39">
            <v>22.578910441232683</v>
          </cell>
          <cell r="X39">
            <v>23.961664196620518</v>
          </cell>
          <cell r="Y39">
            <v>16.062589901092675</v>
          </cell>
          <cell r="Z39">
            <v>11.105522429127177</v>
          </cell>
          <cell r="AA39">
            <v>10.125398598295419</v>
          </cell>
          <cell r="AB39">
            <v>11.957753096208421</v>
          </cell>
          <cell r="AC39">
            <v>9.2445550601098692</v>
          </cell>
          <cell r="AD39">
            <v>17.184033163511813</v>
          </cell>
          <cell r="AE39">
            <v>12.857361224985766</v>
          </cell>
          <cell r="AF39">
            <v>13.431258903348862</v>
          </cell>
          <cell r="AG39">
            <v>12.39705625896238</v>
          </cell>
          <cell r="AH39">
            <v>9.6136691620577039</v>
          </cell>
          <cell r="AI39">
            <v>12.951875281222669</v>
          </cell>
          <cell r="AJ39">
            <v>13.049897104572665</v>
          </cell>
          <cell r="AK39">
            <v>12.632530687436429</v>
          </cell>
          <cell r="AL39">
            <v>11.218152212389441</v>
          </cell>
          <cell r="AM39">
            <v>11.053320288639384</v>
          </cell>
          <cell r="AN39">
            <v>10.258014121664246</v>
          </cell>
          <cell r="AO39">
            <v>10.2347303299847</v>
          </cell>
          <cell r="AP39">
            <v>11.044118357222374</v>
          </cell>
          <cell r="AQ39">
            <v>11.503172808014938</v>
          </cell>
          <cell r="AR39">
            <v>13.808388852056851</v>
          </cell>
          <cell r="AS39">
            <v>11.562975343679</v>
          </cell>
          <cell r="AT39">
            <v>12.400355844894069</v>
          </cell>
          <cell r="AU39">
            <v>12.934200188618661</v>
          </cell>
          <cell r="AV39">
            <v>13.806493216494459</v>
          </cell>
          <cell r="AW39">
            <v>14.55963562058264</v>
          </cell>
          <cell r="AX39">
            <v>14.792534727130146</v>
          </cell>
          <cell r="AY39">
            <v>14.629962608429992</v>
          </cell>
          <cell r="AZ39">
            <v>14.739794864027203</v>
          </cell>
          <cell r="BA39">
            <v>15.426152527714748</v>
          </cell>
          <cell r="BB39">
            <v>16.911613692991182</v>
          </cell>
          <cell r="BC39">
            <v>17.080729829921211</v>
          </cell>
          <cell r="BD39">
            <v>17.251537128220207</v>
          </cell>
          <cell r="BE39">
            <v>17.424052499502523</v>
          </cell>
          <cell r="BF39">
            <v>17.598293024497707</v>
          </cell>
        </row>
        <row r="40">
          <cell r="D40" t="str">
            <v>Replacement Shipments</v>
          </cell>
          <cell r="E40">
            <v>0</v>
          </cell>
          <cell r="F40">
            <v>0</v>
          </cell>
          <cell r="G40">
            <v>0</v>
          </cell>
          <cell r="H40">
            <v>0</v>
          </cell>
          <cell r="I40">
            <v>0</v>
          </cell>
          <cell r="J40">
            <v>0</v>
          </cell>
          <cell r="K40">
            <v>0</v>
          </cell>
          <cell r="L40">
            <v>150.56729438632465</v>
          </cell>
          <cell r="M40">
            <v>153.94805373822174</v>
          </cell>
          <cell r="N40">
            <v>157.38261824022834</v>
          </cell>
          <cell r="O40">
            <v>160.87120970017691</v>
          </cell>
          <cell r="P40">
            <v>164.4140316338511</v>
          </cell>
          <cell r="Q40">
            <v>168.01126873737826</v>
          </cell>
          <cell r="R40">
            <v>171.66308636128647</v>
          </cell>
          <cell r="S40">
            <v>175.36962998671652</v>
          </cell>
          <cell r="T40">
            <v>179.13102470428817</v>
          </cell>
          <cell r="U40">
            <v>182.94737469612852</v>
          </cell>
          <cell r="V40">
            <v>186.81876272157839</v>
          </cell>
          <cell r="W40">
            <v>190.74524960710022</v>
          </cell>
          <cell r="X40">
            <v>179.20886381346597</v>
          </cell>
          <cell r="Y40">
            <v>192.92583772730069</v>
          </cell>
          <cell r="Z40">
            <v>203.90167109952313</v>
          </cell>
          <cell r="AA40">
            <v>192.92623155884871</v>
          </cell>
          <cell r="AB40">
            <v>189.92286915305874</v>
          </cell>
          <cell r="AC40">
            <v>190.7626667670022</v>
          </cell>
          <cell r="AD40">
            <v>207.34464147397935</v>
          </cell>
          <cell r="AE40">
            <v>220.00181651196093</v>
          </cell>
          <cell r="AF40">
            <v>230.56913784180256</v>
          </cell>
          <cell r="AG40">
            <v>239.12850057140582</v>
          </cell>
          <cell r="AH40">
            <v>266.98355877889617</v>
          </cell>
          <cell r="AI40">
            <v>286.67980907369764</v>
          </cell>
          <cell r="AJ40">
            <v>281.01854611733091</v>
          </cell>
          <cell r="AK40">
            <v>261.17348369164733</v>
          </cell>
          <cell r="AL40">
            <v>251.08744672220951</v>
          </cell>
          <cell r="AM40">
            <v>235.94760127814584</v>
          </cell>
          <cell r="AN40">
            <v>240.72965092762058</v>
          </cell>
          <cell r="AO40">
            <v>230.04145833954749</v>
          </cell>
          <cell r="AP40">
            <v>280.35713938399351</v>
          </cell>
          <cell r="AQ40">
            <v>274.63090449352381</v>
          </cell>
          <cell r="AR40">
            <v>287.6366349350867</v>
          </cell>
          <cell r="AS40">
            <v>291.80181862108117</v>
          </cell>
          <cell r="AT40">
            <v>307.83066335110743</v>
          </cell>
          <cell r="AU40">
            <v>341.71047375543247</v>
          </cell>
          <cell r="AV40">
            <v>336.46569149974761</v>
          </cell>
          <cell r="AW40">
            <v>314.84729889197638</v>
          </cell>
          <cell r="AX40">
            <v>298.75177017687361</v>
          </cell>
          <cell r="AY40">
            <v>282.9115774759241</v>
          </cell>
          <cell r="AZ40">
            <v>284.31448502868841</v>
          </cell>
          <cell r="BA40">
            <v>273.52736294163401</v>
          </cell>
          <cell r="BB40">
            <v>327.28201789195975</v>
          </cell>
          <cell r="BC40">
            <v>323.50623967310736</v>
          </cell>
          <cell r="BD40">
            <v>346.30650321386906</v>
          </cell>
          <cell r="BE40">
            <v>340.93124621707472</v>
          </cell>
          <cell r="BF40">
            <v>360.51800086924231</v>
          </cell>
        </row>
        <row r="41">
          <cell r="D41" t="str">
            <v>Net New Shipments</v>
          </cell>
          <cell r="E41">
            <v>0</v>
          </cell>
          <cell r="F41">
            <v>0</v>
          </cell>
          <cell r="G41">
            <v>0</v>
          </cell>
          <cell r="H41">
            <v>0</v>
          </cell>
          <cell r="I41">
            <v>0</v>
          </cell>
          <cell r="J41">
            <v>0</v>
          </cell>
          <cell r="K41">
            <v>0</v>
          </cell>
          <cell r="L41">
            <v>28.641569427141324</v>
          </cell>
          <cell r="M41">
            <v>38.977783989078944</v>
          </cell>
          <cell r="N41">
            <v>46.519052859294789</v>
          </cell>
          <cell r="O41">
            <v>32.055021858671807</v>
          </cell>
          <cell r="P41">
            <v>25.508837519207646</v>
          </cell>
          <cell r="Q41">
            <v>22.751398029623942</v>
          </cell>
          <cell r="R41">
            <v>35.681555112692877</v>
          </cell>
          <cell r="S41">
            <v>44.6321865252444</v>
          </cell>
          <cell r="T41">
            <v>51.438113137514392</v>
          </cell>
          <cell r="U41">
            <v>56.181125875277303</v>
          </cell>
          <cell r="V41">
            <v>80.164796057317744</v>
          </cell>
          <cell r="W41">
            <v>95.93455946659742</v>
          </cell>
          <cell r="X41">
            <v>101.80968230386496</v>
          </cell>
          <cell r="Y41">
            <v>68.247645964346674</v>
          </cell>
          <cell r="Z41">
            <v>47.185775622686378</v>
          </cell>
          <cell r="AA41">
            <v>43.021369719297127</v>
          </cell>
          <cell r="AB41">
            <v>50.806781774561841</v>
          </cell>
          <cell r="AC41">
            <v>39.278791572545288</v>
          </cell>
          <cell r="AD41">
            <v>73.01249791001419</v>
          </cell>
          <cell r="AE41">
            <v>54.629087981562861</v>
          </cell>
          <cell r="AF41">
            <v>57.067497093284146</v>
          </cell>
          <cell r="AG41">
            <v>52.673318049675359</v>
          </cell>
          <cell r="AH41">
            <v>40.847104572211265</v>
          </cell>
          <cell r="AI41">
            <v>55.030664681734834</v>
          </cell>
          <cell r="AJ41">
            <v>55.447145382416693</v>
          </cell>
          <cell r="AK41">
            <v>53.673815200329045</v>
          </cell>
          <cell r="AL41">
            <v>47.6643234546641</v>
          </cell>
          <cell r="AM41">
            <v>46.963976197778265</v>
          </cell>
          <cell r="AN41">
            <v>43.584834101067827</v>
          </cell>
          <cell r="AO41">
            <v>43.485904602086521</v>
          </cell>
          <cell r="AP41">
            <v>46.924878507966241</v>
          </cell>
          <cell r="AQ41">
            <v>48.875335179583544</v>
          </cell>
          <cell r="AR41">
            <v>58.66986827878236</v>
          </cell>
          <cell r="AS41">
            <v>49.12942759599354</v>
          </cell>
          <cell r="AT41">
            <v>52.687337518134882</v>
          </cell>
          <cell r="AU41">
            <v>54.955565742531689</v>
          </cell>
          <cell r="AV41">
            <v>58.661813994539898</v>
          </cell>
          <cell r="AW41">
            <v>61.861808296296182</v>
          </cell>
          <cell r="AX41">
            <v>62.851363272606662</v>
          </cell>
          <cell r="AY41">
            <v>62.160617604003619</v>
          </cell>
          <cell r="AZ41">
            <v>62.627279141254803</v>
          </cell>
          <cell r="BA41">
            <v>65.543514637814951</v>
          </cell>
          <cell r="BB41">
            <v>71.855026562468993</v>
          </cell>
          <cell r="BC41">
            <v>72.573576828093834</v>
          </cell>
          <cell r="BD41">
            <v>73.299312596374875</v>
          </cell>
          <cell r="BE41">
            <v>74.032305722338521</v>
          </cell>
          <cell r="BF41">
            <v>74.772628779561273</v>
          </cell>
        </row>
        <row r="42">
          <cell r="D42" t="str">
            <v>Replacement Shipments</v>
          </cell>
          <cell r="E42">
            <v>0</v>
          </cell>
          <cell r="F42">
            <v>0</v>
          </cell>
          <cell r="G42">
            <v>0</v>
          </cell>
          <cell r="H42">
            <v>0</v>
          </cell>
          <cell r="I42">
            <v>0</v>
          </cell>
          <cell r="J42">
            <v>0</v>
          </cell>
          <cell r="K42">
            <v>0</v>
          </cell>
          <cell r="L42">
            <v>1.0913936421275139E-11</v>
          </cell>
          <cell r="M42">
            <v>1.116369348426979E-11</v>
          </cell>
          <cell r="N42">
            <v>1.1417563105501665E-11</v>
          </cell>
          <cell r="O42">
            <v>1.1675566493897879E-11</v>
          </cell>
          <cell r="P42">
            <v>1.1937723563092893E-11</v>
          </cell>
          <cell r="Q42">
            <v>1.2204052890349514E-11</v>
          </cell>
          <cell r="R42">
            <v>1.2474571675499268E-11</v>
          </cell>
          <cell r="S42">
            <v>1.2749295699937937E-11</v>
          </cell>
          <cell r="T42">
            <v>1.3028239285712848E-11</v>
          </cell>
          <cell r="U42">
            <v>1.3311415254739234E-11</v>
          </cell>
          <cell r="V42">
            <v>1.3598834888183696E-11</v>
          </cell>
          <cell r="W42">
            <v>1.3890507886053497E-11</v>
          </cell>
          <cell r="X42">
            <v>1.4186442327031044E-11</v>
          </cell>
          <cell r="Y42">
            <v>1.448664462859359E-11</v>
          </cell>
          <cell r="Z42">
            <v>1.4791119507458731E-11</v>
          </cell>
          <cell r="AA42">
            <v>1.0913936421275139E-11</v>
          </cell>
          <cell r="AB42">
            <v>1.116369348426979E-11</v>
          </cell>
          <cell r="AC42">
            <v>1.1417563105501665E-11</v>
          </cell>
          <cell r="AD42">
            <v>1.1675566493897879E-11</v>
          </cell>
          <cell r="AE42">
            <v>1.1937723563092893E-11</v>
          </cell>
          <cell r="AF42">
            <v>1.2204052890349514E-11</v>
          </cell>
          <cell r="AG42">
            <v>1.2474571675499268E-11</v>
          </cell>
          <cell r="AH42">
            <v>1.2749295699937937E-11</v>
          </cell>
          <cell r="AI42">
            <v>1.3028239285712848E-11</v>
          </cell>
          <cell r="AJ42">
            <v>1.3311415254739234E-11</v>
          </cell>
          <cell r="AK42">
            <v>1.3598834888183696E-11</v>
          </cell>
          <cell r="AL42">
            <v>1.3890507886053497E-11</v>
          </cell>
          <cell r="AM42">
            <v>1.4186442327031044E-11</v>
          </cell>
          <cell r="AN42">
            <v>1.448664462859359E-11</v>
          </cell>
          <cell r="AO42">
            <v>1.4791119507458731E-11</v>
          </cell>
          <cell r="AP42">
            <v>1.0913936421275139E-11</v>
          </cell>
          <cell r="AQ42">
            <v>1.116369348426979E-11</v>
          </cell>
          <cell r="AR42">
            <v>1.1417563105501665E-11</v>
          </cell>
          <cell r="AS42">
            <v>1.1675566493897879E-11</v>
          </cell>
          <cell r="AT42">
            <v>1.1937723563092893E-11</v>
          </cell>
          <cell r="AU42">
            <v>1.2204052890349514E-11</v>
          </cell>
          <cell r="AV42">
            <v>1.2474571675499268E-11</v>
          </cell>
          <cell r="AW42">
            <v>1.2749295699937937E-11</v>
          </cell>
          <cell r="AX42">
            <v>1.3028239285712848E-11</v>
          </cell>
          <cell r="AY42">
            <v>1.3311415254739234E-11</v>
          </cell>
          <cell r="AZ42">
            <v>1.3598834888183696E-11</v>
          </cell>
          <cell r="BA42">
            <v>1.3890507886053497E-11</v>
          </cell>
          <cell r="BB42">
            <v>1.4186442327031044E-11</v>
          </cell>
          <cell r="BC42">
            <v>1.448664462859359E-11</v>
          </cell>
          <cell r="BD42">
            <v>1.4791119507458731E-11</v>
          </cell>
          <cell r="BE42">
            <v>1.0913936421275139E-11</v>
          </cell>
          <cell r="BF42">
            <v>1.116369348426979E-11</v>
          </cell>
        </row>
        <row r="43">
          <cell r="D43" t="str">
            <v>Net New Shipments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row>
        <row r="44">
          <cell r="D44" t="str">
            <v>Replacement Shipments</v>
          </cell>
          <cell r="E44">
            <v>0</v>
          </cell>
          <cell r="F44">
            <v>0</v>
          </cell>
          <cell r="G44">
            <v>0</v>
          </cell>
          <cell r="H44">
            <v>0</v>
          </cell>
          <cell r="I44">
            <v>0</v>
          </cell>
          <cell r="J44">
            <v>0</v>
          </cell>
          <cell r="K44">
            <v>0</v>
          </cell>
          <cell r="L44">
            <v>7558.3730193913871</v>
          </cell>
          <cell r="M44">
            <v>7729.1700477717977</v>
          </cell>
          <cell r="N44">
            <v>7902.7167932845523</v>
          </cell>
          <cell r="O44">
            <v>8079.0255539901627</v>
          </cell>
          <cell r="P44">
            <v>8258.1077160961195</v>
          </cell>
          <cell r="Q44">
            <v>8439.9737268121262</v>
          </cell>
          <cell r="R44">
            <v>8624.6330672660843</v>
          </cell>
          <cell r="S44">
            <v>8812.094225505507</v>
          </cell>
          <cell r="T44">
            <v>9002.3646696095711</v>
          </cell>
          <cell r="U44">
            <v>9195.4508209374144</v>
          </cell>
          <cell r="V44">
            <v>9391.3580275387558</v>
          </cell>
          <cell r="W44">
            <v>9590.0905377533199</v>
          </cell>
          <cell r="X44">
            <v>9791.6514740259481</v>
          </cell>
          <cell r="Y44">
            <v>9134.6718361769817</v>
          </cell>
          <cell r="Z44">
            <v>9874.3260574381875</v>
          </cell>
          <cell r="AA44">
            <v>10462.909179620958</v>
          </cell>
          <cell r="AB44">
            <v>9843.1849222955716</v>
          </cell>
          <cell r="AC44">
            <v>9661.9955338146301</v>
          </cell>
          <cell r="AD44">
            <v>9692.1048953063309</v>
          </cell>
          <cell r="AE44">
            <v>10588.379964875305</v>
          </cell>
          <cell r="AF44">
            <v>11268.442261504822</v>
          </cell>
          <cell r="AG44">
            <v>11833.279263260036</v>
          </cell>
          <cell r="AH44">
            <v>12287.398783780616</v>
          </cell>
          <cell r="AI44">
            <v>13803.255688889103</v>
          </cell>
          <cell r="AJ44">
            <v>14869.882658109142</v>
          </cell>
          <cell r="AK44">
            <v>15394.783039882899</v>
          </cell>
          <cell r="AL44">
            <v>12890.704963330216</v>
          </cell>
          <cell r="AM44">
            <v>12471.211764848764</v>
          </cell>
          <cell r="AN44">
            <v>12830.605347860972</v>
          </cell>
          <cell r="AO44">
            <v>12639.353973005294</v>
          </cell>
          <cell r="AP44">
            <v>11823.717601387476</v>
          </cell>
          <cell r="AQ44">
            <v>13710.373320117376</v>
          </cell>
          <cell r="AR44">
            <v>13594.910978005195</v>
          </cell>
          <cell r="AS44">
            <v>14409.171975143223</v>
          </cell>
          <cell r="AT44">
            <v>14732.17379238435</v>
          </cell>
          <cell r="AU44">
            <v>14535.433507229767</v>
          </cell>
          <cell r="AV44">
            <v>16831.887616528609</v>
          </cell>
          <cell r="AW44">
            <v>17921.4357471525</v>
          </cell>
          <cell r="AX44">
            <v>18348.740280524598</v>
          </cell>
          <cell r="AY44">
            <v>15513.927718479776</v>
          </cell>
          <cell r="AZ44">
            <v>15055.890663134023</v>
          </cell>
          <cell r="BA44">
            <v>15229.311975934415</v>
          </cell>
          <cell r="BB44">
            <v>15032.615981412011</v>
          </cell>
          <cell r="BC44">
            <v>14406.244744604051</v>
          </cell>
          <cell r="BD44">
            <v>16400.244530197451</v>
          </cell>
          <cell r="BE44">
            <v>16823.827751719902</v>
          </cell>
          <cell r="BF44">
            <v>17113.02725045968</v>
          </cell>
        </row>
        <row r="45">
          <cell r="D45" t="str">
            <v>Net New Shipments</v>
          </cell>
          <cell r="E45">
            <v>0</v>
          </cell>
          <cell r="F45">
            <v>0</v>
          </cell>
          <cell r="G45">
            <v>0</v>
          </cell>
          <cell r="H45">
            <v>0</v>
          </cell>
          <cell r="I45">
            <v>0</v>
          </cell>
          <cell r="J45">
            <v>0</v>
          </cell>
          <cell r="K45">
            <v>0</v>
          </cell>
          <cell r="L45">
            <v>1576.2988167855947</v>
          </cell>
          <cell r="M45">
            <v>2145.1560096663889</v>
          </cell>
          <cell r="N45">
            <v>2560.1923863364063</v>
          </cell>
          <cell r="O45">
            <v>1764.1593683054089</v>
          </cell>
          <cell r="P45">
            <v>1403.8878177185106</v>
          </cell>
          <cell r="Q45">
            <v>1252.1311684942048</v>
          </cell>
          <cell r="R45">
            <v>1963.7468976092205</v>
          </cell>
          <cell r="S45">
            <v>2456.348035999315</v>
          </cell>
          <cell r="T45">
            <v>2830.9145936504647</v>
          </cell>
          <cell r="U45">
            <v>3091.9479628432018</v>
          </cell>
          <cell r="V45">
            <v>4411.8976613503473</v>
          </cell>
          <cell r="W45">
            <v>5279.7921203558217</v>
          </cell>
          <cell r="X45">
            <v>5603.1315658569511</v>
          </cell>
          <cell r="Y45">
            <v>3756.0331271532341</v>
          </cell>
          <cell r="Z45">
            <v>2596.8857074105763</v>
          </cell>
          <cell r="AA45">
            <v>2367.6961682400142</v>
          </cell>
          <cell r="AB45">
            <v>2796.1690507097228</v>
          </cell>
          <cell r="AC45">
            <v>2161.7220675728458</v>
          </cell>
          <cell r="AD45">
            <v>4018.2684248110454</v>
          </cell>
          <cell r="AE45">
            <v>3006.5310131298902</v>
          </cell>
          <cell r="AF45">
            <v>3140.7297136384004</v>
          </cell>
          <cell r="AG45">
            <v>2898.8945291243144</v>
          </cell>
          <cell r="AH45">
            <v>2248.034723449151</v>
          </cell>
          <cell r="AI45">
            <v>3028.6319276395079</v>
          </cell>
          <cell r="AJ45">
            <v>3051.5530890433583</v>
          </cell>
          <cell r="AK45">
            <v>2953.9572406416992</v>
          </cell>
          <cell r="AL45">
            <v>2623.2227551495598</v>
          </cell>
          <cell r="AM45">
            <v>2584.6788982852595</v>
          </cell>
          <cell r="AN45">
            <v>2398.7066280734434</v>
          </cell>
          <cell r="AO45">
            <v>2393.2620084067166</v>
          </cell>
          <cell r="AP45">
            <v>2582.5271432165755</v>
          </cell>
          <cell r="AQ45">
            <v>2689.8712100800767</v>
          </cell>
          <cell r="AR45">
            <v>3228.9167737147072</v>
          </cell>
          <cell r="AS45">
            <v>2703.8552753164549</v>
          </cell>
          <cell r="AT45">
            <v>2899.6660954869876</v>
          </cell>
          <cell r="AU45">
            <v>3024.4988311865295</v>
          </cell>
          <cell r="AV45">
            <v>3228.4735033571196</v>
          </cell>
          <cell r="AW45">
            <v>3404.5863118542475</v>
          </cell>
          <cell r="AX45">
            <v>3459.046816969756</v>
          </cell>
          <cell r="AY45">
            <v>3421.0313868835219</v>
          </cell>
          <cell r="AZ45">
            <v>3446.7142682241392</v>
          </cell>
          <cell r="BA45">
            <v>3607.2103113753255</v>
          </cell>
          <cell r="BB45">
            <v>3954.5665833236708</v>
          </cell>
          <cell r="BC45">
            <v>3994.1122491568676</v>
          </cell>
          <cell r="BD45">
            <v>4034.0533716484497</v>
          </cell>
          <cell r="BE45">
            <v>4074.3939053649374</v>
          </cell>
          <cell r="BF45">
            <v>4115.137844418583</v>
          </cell>
        </row>
        <row r="46">
          <cell r="D46" t="str">
            <v>Replacement Shipments</v>
          </cell>
          <cell r="E46">
            <v>0</v>
          </cell>
          <cell r="F46">
            <v>0</v>
          </cell>
          <cell r="G46">
            <v>0</v>
          </cell>
          <cell r="H46">
            <v>0</v>
          </cell>
          <cell r="I46">
            <v>0</v>
          </cell>
          <cell r="J46">
            <v>0</v>
          </cell>
          <cell r="K46">
            <v>0</v>
          </cell>
          <cell r="L46">
            <v>198.00162052141968</v>
          </cell>
          <cell r="M46">
            <v>202.24843480480678</v>
          </cell>
          <cell r="N46">
            <v>206.5572965097584</v>
          </cell>
          <cell r="O46">
            <v>210.92829907596305</v>
          </cell>
          <cell r="P46">
            <v>215.36151117972534</v>
          </cell>
          <cell r="Q46">
            <v>212.49300823179328</v>
          </cell>
          <cell r="R46">
            <v>221.96949727360021</v>
          </cell>
          <cell r="S46">
            <v>230.09391284701073</v>
          </cell>
          <cell r="T46">
            <v>227.14674517055218</v>
          </cell>
          <cell r="U46">
            <v>228.26787287446771</v>
          </cell>
          <cell r="V46">
            <v>224.0042255426672</v>
          </cell>
          <cell r="W46">
            <v>240.02281137576352</v>
          </cell>
          <cell r="X46">
            <v>252.67585693161536</v>
          </cell>
          <cell r="Y46">
            <v>253.17219194161575</v>
          </cell>
          <cell r="Z46">
            <v>256.6930776850827</v>
          </cell>
          <cell r="AA46">
            <v>264.56412374743445</v>
          </cell>
          <cell r="AB46">
            <v>288.56152359929666</v>
          </cell>
          <cell r="AC46">
            <v>304.18712563804263</v>
          </cell>
          <cell r="AD46">
            <v>287.70253080818867</v>
          </cell>
          <cell r="AE46">
            <v>280.56702672626443</v>
          </cell>
          <cell r="AF46">
            <v>286.33106462752744</v>
          </cell>
          <cell r="AG46">
            <v>314.26754417489502</v>
          </cell>
          <cell r="AH46">
            <v>324.06048484486462</v>
          </cell>
          <cell r="AI46">
            <v>324.64367740311747</v>
          </cell>
          <cell r="AJ46">
            <v>308.20696790402508</v>
          </cell>
          <cell r="AK46">
            <v>315.20473470147726</v>
          </cell>
          <cell r="AL46">
            <v>340.91795087803945</v>
          </cell>
          <cell r="AM46">
            <v>344.72734217989466</v>
          </cell>
          <cell r="AN46">
            <v>352.48679891540752</v>
          </cell>
          <cell r="AO46">
            <v>336.26081052651193</v>
          </cell>
          <cell r="AP46">
            <v>342.36134942335912</v>
          </cell>
          <cell r="AQ46">
            <v>365.03402429682529</v>
          </cell>
          <cell r="AR46">
            <v>368.48907036430899</v>
          </cell>
          <cell r="AS46">
            <v>374.53882825191323</v>
          </cell>
          <cell r="AT46">
            <v>358.26278584173315</v>
          </cell>
          <cell r="AU46">
            <v>366.10329587817614</v>
          </cell>
          <cell r="AV46">
            <v>389.76281694778396</v>
          </cell>
          <cell r="AW46">
            <v>398.17347052635853</v>
          </cell>
          <cell r="AX46">
            <v>399.39618060801746</v>
          </cell>
          <cell r="AY46">
            <v>384.92028578582062</v>
          </cell>
          <cell r="AZ46">
            <v>393.90842059537454</v>
          </cell>
          <cell r="BA46">
            <v>419.44314199251181</v>
          </cell>
          <cell r="BB46">
            <v>429.47285343087663</v>
          </cell>
          <cell r="BC46">
            <v>431.19623526723541</v>
          </cell>
          <cell r="BD46">
            <v>416.37085319649782</v>
          </cell>
          <cell r="BE46">
            <v>425.59509843578962</v>
          </cell>
          <cell r="BF46">
            <v>452.60530808586378</v>
          </cell>
        </row>
        <row r="47">
          <cell r="D47" t="str">
            <v>Net New Shipments</v>
          </cell>
          <cell r="E47">
            <v>0</v>
          </cell>
          <cell r="F47">
            <v>0</v>
          </cell>
          <cell r="G47">
            <v>0</v>
          </cell>
          <cell r="H47">
            <v>0</v>
          </cell>
          <cell r="I47">
            <v>0</v>
          </cell>
          <cell r="J47">
            <v>0</v>
          </cell>
          <cell r="K47">
            <v>0</v>
          </cell>
          <cell r="L47">
            <v>14.491387710373601</v>
          </cell>
          <cell r="M47">
            <v>19.721062468793434</v>
          </cell>
          <cell r="N47">
            <v>23.536616337252326</v>
          </cell>
          <cell r="O47">
            <v>16.218446094589126</v>
          </cell>
          <cell r="P47">
            <v>12.906361694742372</v>
          </cell>
          <cell r="Q47">
            <v>11.511217310873917</v>
          </cell>
          <cell r="R47">
            <v>18.053314102163313</v>
          </cell>
          <cell r="S47">
            <v>22.581944084604629</v>
          </cell>
          <cell r="T47">
            <v>26.025446771063571</v>
          </cell>
          <cell r="U47">
            <v>28.425204810615014</v>
          </cell>
          <cell r="V47">
            <v>40.559898204767237</v>
          </cell>
          <cell r="W47">
            <v>48.538712223533139</v>
          </cell>
          <cell r="X47">
            <v>51.511268706427245</v>
          </cell>
          <cell r="Y47">
            <v>34.530338866572947</v>
          </cell>
          <cell r="Z47">
            <v>23.873949041181731</v>
          </cell>
          <cell r="AA47">
            <v>21.766940880092989</v>
          </cell>
          <cell r="AB47">
            <v>25.706020575598359</v>
          </cell>
          <cell r="AC47">
            <v>19.873359206821988</v>
          </cell>
          <cell r="AD47">
            <v>36.941146594928796</v>
          </cell>
          <cell r="AE47">
            <v>27.639941177760647</v>
          </cell>
          <cell r="AF47">
            <v>28.873670073949828</v>
          </cell>
          <cell r="AG47">
            <v>26.650406703144427</v>
          </cell>
          <cell r="AH47">
            <v>20.666857335030045</v>
          </cell>
          <cell r="AI47">
            <v>27.843121512290054</v>
          </cell>
          <cell r="AJ47">
            <v>28.053842622486854</v>
          </cell>
          <cell r="AK47">
            <v>27.156614721881851</v>
          </cell>
          <cell r="AL47">
            <v>24.116073418785845</v>
          </cell>
          <cell r="AM47">
            <v>23.761728184414324</v>
          </cell>
          <cell r="AN47">
            <v>22.052029336505711</v>
          </cell>
          <cell r="AO47">
            <v>22.001975315221216</v>
          </cell>
          <cell r="AP47">
            <v>23.741946454817025</v>
          </cell>
          <cell r="AQ47">
            <v>24.728792650958667</v>
          </cell>
          <cell r="AR47">
            <v>29.684400162049542</v>
          </cell>
          <cell r="AS47">
            <v>24.857352356104229</v>
          </cell>
          <cell r="AT47">
            <v>26.657499944087476</v>
          </cell>
          <cell r="AU47">
            <v>27.805124717198396</v>
          </cell>
          <cell r="AV47">
            <v>29.680325044727851</v>
          </cell>
          <cell r="AW47">
            <v>31.299382904518101</v>
          </cell>
          <cell r="AX47">
            <v>31.80005465921796</v>
          </cell>
          <cell r="AY47">
            <v>31.450567410677195</v>
          </cell>
          <cell r="AZ47">
            <v>31.686677840415086</v>
          </cell>
          <cell r="BA47">
            <v>33.162166093351971</v>
          </cell>
          <cell r="BB47">
            <v>36.355516463745062</v>
          </cell>
          <cell r="BC47">
            <v>36.719071628382572</v>
          </cell>
          <cell r="BD47">
            <v>37.086262344666466</v>
          </cell>
          <cell r="BE47">
            <v>37.457124968113064</v>
          </cell>
          <cell r="BF47">
            <v>37.831696217793706</v>
          </cell>
        </row>
        <row r="48">
          <cell r="D48" t="str">
            <v>Replacement Shipments</v>
          </cell>
          <cell r="E48">
            <v>0</v>
          </cell>
          <cell r="F48">
            <v>0</v>
          </cell>
          <cell r="G48">
            <v>0</v>
          </cell>
          <cell r="H48">
            <v>0</v>
          </cell>
          <cell r="I48">
            <v>0</v>
          </cell>
          <cell r="J48">
            <v>0</v>
          </cell>
          <cell r="K48">
            <v>0</v>
          </cell>
          <cell r="L48">
            <v>758.18870429268645</v>
          </cell>
          <cell r="M48">
            <v>775.21267728089379</v>
          </cell>
          <cell r="N48">
            <v>792.50758863730425</v>
          </cell>
          <cell r="O48">
            <v>810.0745552857079</v>
          </cell>
          <cell r="P48">
            <v>827.9146020394212</v>
          </cell>
          <cell r="Q48">
            <v>846.02865894449474</v>
          </cell>
          <cell r="R48">
            <v>864.41755863130243</v>
          </cell>
          <cell r="S48">
            <v>883.08203367698252</v>
          </cell>
          <cell r="T48">
            <v>902.02271398124401</v>
          </cell>
          <cell r="U48">
            <v>921.24012415809614</v>
          </cell>
          <cell r="V48">
            <v>940.73468094609848</v>
          </cell>
          <cell r="W48">
            <v>960.50669063976818</v>
          </cell>
          <cell r="X48">
            <v>944.53509960977499</v>
          </cell>
          <cell r="Y48">
            <v>1008.8405298328657</v>
          </cell>
          <cell r="Z48">
            <v>1061.9357484310558</v>
          </cell>
          <cell r="AA48">
            <v>1017.6435354809382</v>
          </cell>
          <cell r="AB48">
            <v>1007.9482746783171</v>
          </cell>
          <cell r="AC48">
            <v>1015.0978362446856</v>
          </cell>
          <cell r="AD48">
            <v>1093.7823060071471</v>
          </cell>
          <cell r="AE48">
            <v>1155.6415626269222</v>
          </cell>
          <cell r="AF48">
            <v>1208.6742390775353</v>
          </cell>
          <cell r="AG48">
            <v>1253.0050450906697</v>
          </cell>
          <cell r="AH48">
            <v>1388.0361088798386</v>
          </cell>
          <cell r="AI48">
            <v>1486.8255321191359</v>
          </cell>
          <cell r="AJ48">
            <v>1504.4100381708504</v>
          </cell>
          <cell r="AK48">
            <v>1414.7994016475427</v>
          </cell>
          <cell r="AL48">
            <v>1370.9361176099874</v>
          </cell>
          <cell r="AM48">
            <v>1309.3591952823881</v>
          </cell>
          <cell r="AN48">
            <v>1340.0411819746853</v>
          </cell>
          <cell r="AO48">
            <v>1293.8924145249603</v>
          </cell>
          <cell r="AP48">
            <v>1540.7625083956602</v>
          </cell>
          <cell r="AQ48">
            <v>1516.053402343879</v>
          </cell>
          <cell r="AR48">
            <v>1584.4790730863451</v>
          </cell>
          <cell r="AS48">
            <v>1610.2191610379364</v>
          </cell>
          <cell r="AT48">
            <v>1688.8418396127986</v>
          </cell>
          <cell r="AU48">
            <v>1763.9350366862695</v>
          </cell>
          <cell r="AV48">
            <v>1783.6167509271856</v>
          </cell>
          <cell r="AW48">
            <v>1685.076426728207</v>
          </cell>
          <cell r="AX48">
            <v>1610.952063890817</v>
          </cell>
          <cell r="AY48">
            <v>1545.8485099569443</v>
          </cell>
          <cell r="AZ48">
            <v>1559.5146674257242</v>
          </cell>
          <cell r="BA48">
            <v>1512.8677358231853</v>
          </cell>
          <cell r="BB48">
            <v>1777.0549448112299</v>
          </cell>
          <cell r="BC48">
            <v>1762.1674552177915</v>
          </cell>
          <cell r="BD48">
            <v>1879.913958813765</v>
          </cell>
          <cell r="BE48">
            <v>1857.6127082452863</v>
          </cell>
          <cell r="BF48">
            <v>1954.1514098506</v>
          </cell>
        </row>
        <row r="49">
          <cell r="D49" t="str">
            <v>Net New Shipments</v>
          </cell>
          <cell r="E49">
            <v>0</v>
          </cell>
          <cell r="F49">
            <v>0</v>
          </cell>
          <cell r="G49">
            <v>0</v>
          </cell>
          <cell r="H49">
            <v>0</v>
          </cell>
          <cell r="I49">
            <v>0</v>
          </cell>
          <cell r="J49">
            <v>0</v>
          </cell>
          <cell r="K49">
            <v>0</v>
          </cell>
          <cell r="L49">
            <v>186.34639531708854</v>
          </cell>
          <cell r="M49">
            <v>233.62785255197196</v>
          </cell>
          <cell r="N49">
            <v>269.42815979375155</v>
          </cell>
          <cell r="O49">
            <v>207.56898019523032</v>
          </cell>
          <cell r="P49">
            <v>180.03367263889595</v>
          </cell>
          <cell r="Q49">
            <v>169.06917730019086</v>
          </cell>
          <cell r="R49">
            <v>229.36474737584467</v>
          </cell>
          <cell r="S49">
            <v>272.5595289499397</v>
          </cell>
          <cell r="T49">
            <v>306.65152509629115</v>
          </cell>
          <cell r="U49">
            <v>331.76492093257366</v>
          </cell>
          <cell r="V49">
            <v>447.30142793374034</v>
          </cell>
          <cell r="W49">
            <v>526.31884147936762</v>
          </cell>
          <cell r="X49">
            <v>559.8749385610754</v>
          </cell>
          <cell r="Y49">
            <v>405.95887181467697</v>
          </cell>
          <cell r="Z49">
            <v>309.00036917893158</v>
          </cell>
          <cell r="AA49">
            <v>291.71565980144987</v>
          </cell>
          <cell r="AB49">
            <v>332.09290729636814</v>
          </cell>
          <cell r="AC49">
            <v>278.79457828027444</v>
          </cell>
          <cell r="AD49">
            <v>446.98020238851313</v>
          </cell>
          <cell r="AE49">
            <v>360.41183971695682</v>
          </cell>
          <cell r="AF49">
            <v>375.80483400880985</v>
          </cell>
          <cell r="AG49">
            <v>357.21411594726669</v>
          </cell>
          <cell r="AH49">
            <v>300.80573073296</v>
          </cell>
          <cell r="AI49">
            <v>277.10950456713363</v>
          </cell>
          <cell r="AJ49">
            <v>279.20671275633532</v>
          </cell>
          <cell r="AK49">
            <v>270.27702508066432</v>
          </cell>
          <cell r="AL49">
            <v>240.01594628082967</v>
          </cell>
          <cell r="AM49">
            <v>236.48931467455623</v>
          </cell>
          <cell r="AN49">
            <v>219.47348545103887</v>
          </cell>
          <cell r="AO49">
            <v>218.97532129822503</v>
          </cell>
          <cell r="AP49">
            <v>236.29243641556968</v>
          </cell>
          <cell r="AQ49">
            <v>246.11405287391244</v>
          </cell>
          <cell r="AR49">
            <v>295.4348857274199</v>
          </cell>
          <cell r="AS49">
            <v>247.39354720734991</v>
          </cell>
          <cell r="AT49">
            <v>265.30957023780138</v>
          </cell>
          <cell r="AU49">
            <v>276.7313403207736</v>
          </cell>
          <cell r="AV49">
            <v>295.39432799966761</v>
          </cell>
          <cell r="AW49">
            <v>311.50805006183145</v>
          </cell>
          <cell r="AX49">
            <v>316.4910007641916</v>
          </cell>
          <cell r="AY49">
            <v>313.01271840806658</v>
          </cell>
          <cell r="AZ49">
            <v>315.3626145638882</v>
          </cell>
          <cell r="BA49">
            <v>330.04745579425798</v>
          </cell>
          <cell r="BB49">
            <v>361.82937143393792</v>
          </cell>
          <cell r="BC49">
            <v>365.44766514827643</v>
          </cell>
          <cell r="BD49">
            <v>369.10214179976174</v>
          </cell>
          <cell r="BE49">
            <v>372.79316321775696</v>
          </cell>
          <cell r="BF49">
            <v>376.52109484993707</v>
          </cell>
        </row>
        <row r="50">
          <cell r="D50" t="str">
            <v>Replacement Shipments</v>
          </cell>
          <cell r="E50">
            <v>0</v>
          </cell>
          <cell r="F50">
            <v>0</v>
          </cell>
          <cell r="G50">
            <v>0</v>
          </cell>
          <cell r="H50">
            <v>0</v>
          </cell>
          <cell r="I50">
            <v>0</v>
          </cell>
          <cell r="J50">
            <v>0</v>
          </cell>
          <cell r="K50">
            <v>0</v>
          </cell>
          <cell r="L50">
            <v>419.57804749363277</v>
          </cell>
          <cell r="M50">
            <v>428.87854337834312</v>
          </cell>
          <cell r="N50">
            <v>438.32361632330878</v>
          </cell>
          <cell r="O50">
            <v>447.91375872369611</v>
          </cell>
          <cell r="P50">
            <v>457.64941139979703</v>
          </cell>
          <cell r="Q50">
            <v>467.53096220062361</v>
          </cell>
          <cell r="R50">
            <v>477.55874461457876</v>
          </cell>
          <cell r="S50">
            <v>487.73303638855703</v>
          </cell>
          <cell r="T50">
            <v>498.054058156851</v>
          </cell>
          <cell r="U50">
            <v>508.52197208125858</v>
          </cell>
          <cell r="V50">
            <v>494.71602717139194</v>
          </cell>
          <cell r="W50">
            <v>526.31224562799514</v>
          </cell>
          <cell r="X50">
            <v>552.33897137189626</v>
          </cell>
          <cell r="Y50">
            <v>531.76856542133612</v>
          </cell>
          <cell r="Z50">
            <v>527.96536788572951</v>
          </cell>
          <cell r="AA50">
            <v>532.29705643221598</v>
          </cell>
          <cell r="AB50">
            <v>570.49307568420375</v>
          </cell>
          <cell r="AC50">
            <v>600.51782630052764</v>
          </cell>
          <cell r="AD50">
            <v>626.23394783275296</v>
          </cell>
          <cell r="AE50">
            <v>647.75768994202758</v>
          </cell>
          <cell r="AF50">
            <v>687.09230251371082</v>
          </cell>
          <cell r="AG50">
            <v>754.36576018473613</v>
          </cell>
          <cell r="AH50">
            <v>794.67827387087618</v>
          </cell>
          <cell r="AI50">
            <v>701.61837766506198</v>
          </cell>
          <cell r="AJ50">
            <v>652.23543492191595</v>
          </cell>
          <cell r="AK50">
            <v>648.01030582852866</v>
          </cell>
          <cell r="AL50">
            <v>704.14989061655126</v>
          </cell>
          <cell r="AM50">
            <v>709.17174218556409</v>
          </cell>
          <cell r="AN50">
            <v>811.00277948237533</v>
          </cell>
          <cell r="AO50">
            <v>792.27483967110606</v>
          </cell>
          <cell r="AP50">
            <v>837.89248731636781</v>
          </cell>
          <cell r="AQ50">
            <v>896.05195104218353</v>
          </cell>
          <cell r="AR50">
            <v>910.29682571327066</v>
          </cell>
          <cell r="AS50">
            <v>826.44899791003957</v>
          </cell>
          <cell r="AT50">
            <v>778.01079287789355</v>
          </cell>
          <cell r="AU50">
            <v>769.7630718748951</v>
          </cell>
          <cell r="AV50">
            <v>812.27082818497968</v>
          </cell>
          <cell r="AW50">
            <v>815.70402399325337</v>
          </cell>
          <cell r="AX50">
            <v>909.86987304878392</v>
          </cell>
          <cell r="AY50">
            <v>890.91752325101447</v>
          </cell>
          <cell r="AZ50">
            <v>944.33608059198832</v>
          </cell>
          <cell r="BA50">
            <v>1006.9199269322453</v>
          </cell>
          <cell r="BB50">
            <v>1043.3825532669543</v>
          </cell>
          <cell r="BC50">
            <v>937.89335269945479</v>
          </cell>
          <cell r="BD50">
            <v>897.52584979175583</v>
          </cell>
          <cell r="BE50">
            <v>894.42333896832315</v>
          </cell>
          <cell r="BF50">
            <v>945.33828553779551</v>
          </cell>
        </row>
        <row r="51">
          <cell r="D51" t="str">
            <v>Net New Shipments</v>
          </cell>
          <cell r="E51">
            <v>0</v>
          </cell>
          <cell r="F51">
            <v>0</v>
          </cell>
          <cell r="G51">
            <v>0</v>
          </cell>
          <cell r="H51">
            <v>0</v>
          </cell>
          <cell r="I51">
            <v>0</v>
          </cell>
          <cell r="J51">
            <v>0</v>
          </cell>
          <cell r="K51">
            <v>0</v>
          </cell>
          <cell r="L51">
            <v>75.137979677759176</v>
          </cell>
          <cell r="M51">
            <v>97.433702249652015</v>
          </cell>
          <cell r="N51">
            <v>114.01535504858748</v>
          </cell>
          <cell r="O51">
            <v>83.854806697640015</v>
          </cell>
          <cell r="P51">
            <v>70.315956485932475</v>
          </cell>
          <cell r="Q51">
            <v>64.766094231592433</v>
          </cell>
          <cell r="R51">
            <v>92.934331069624932</v>
          </cell>
          <cell r="S51">
            <v>112.78478991197062</v>
          </cell>
          <cell r="T51">
            <v>128.1798896759019</v>
          </cell>
          <cell r="U51">
            <v>139.235717860769</v>
          </cell>
          <cell r="V51">
            <v>192.37627534231888</v>
          </cell>
          <cell r="W51">
            <v>228.05351455674099</v>
          </cell>
          <cell r="X51">
            <v>242.33930249898003</v>
          </cell>
          <cell r="Y51">
            <v>169.84981224372586</v>
          </cell>
          <cell r="Z51">
            <v>124.27006703618645</v>
          </cell>
          <cell r="AA51">
            <v>115.71324939631268</v>
          </cell>
          <cell r="AB51">
            <v>133.65681493234752</v>
          </cell>
          <cell r="AC51">
            <v>108.65391588503644</v>
          </cell>
          <cell r="AD51">
            <v>184.76883164962237</v>
          </cell>
          <cell r="AE51">
            <v>144.51714972907848</v>
          </cell>
          <cell r="AF51">
            <v>150.80018480265699</v>
          </cell>
          <cell r="AG51">
            <v>141.6861908574474</v>
          </cell>
          <cell r="AH51">
            <v>115.61855184239448</v>
          </cell>
          <cell r="AI51">
            <v>124.83062024497758</v>
          </cell>
          <cell r="AJ51">
            <v>125.7753579559776</v>
          </cell>
          <cell r="AK51">
            <v>121.75276604636656</v>
          </cell>
          <cell r="AL51">
            <v>108.12093756842842</v>
          </cell>
          <cell r="AM51">
            <v>106.53228180768929</v>
          </cell>
          <cell r="AN51">
            <v>98.867093566408585</v>
          </cell>
          <cell r="AO51">
            <v>98.642683579908407</v>
          </cell>
          <cell r="AP51">
            <v>106.44359327562051</v>
          </cell>
          <cell r="AQ51">
            <v>110.86797589006164</v>
          </cell>
          <cell r="AR51">
            <v>133.08572755368368</v>
          </cell>
          <cell r="AS51">
            <v>111.44435478941523</v>
          </cell>
          <cell r="AT51">
            <v>119.51505691386228</v>
          </cell>
          <cell r="AU51">
            <v>124.66026709342805</v>
          </cell>
          <cell r="AV51">
            <v>133.06745735281586</v>
          </cell>
          <cell r="AW51">
            <v>140.32626979455199</v>
          </cell>
          <cell r="AX51">
            <v>142.57095940849098</v>
          </cell>
          <cell r="AY51">
            <v>141.0040837266879</v>
          </cell>
          <cell r="AZ51">
            <v>142.06265079064178</v>
          </cell>
          <cell r="BA51">
            <v>148.67778960318174</v>
          </cell>
          <cell r="BB51">
            <v>162.99471549885692</v>
          </cell>
          <cell r="BC51">
            <v>164.62466265384501</v>
          </cell>
          <cell r="BD51">
            <v>166.27090928038342</v>
          </cell>
          <cell r="BE51">
            <v>167.93361837318844</v>
          </cell>
          <cell r="BF51">
            <v>169.61295455691834</v>
          </cell>
        </row>
        <row r="52">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row>
        <row r="54">
          <cell r="D54" t="str">
            <v>Medium Off</v>
          </cell>
        </row>
        <row r="56">
          <cell r="D56"/>
        </row>
        <row r="58">
          <cell r="D58"/>
          <cell r="E58"/>
          <cell r="F58"/>
          <cell r="G58"/>
          <cell r="H58"/>
          <cell r="I58"/>
          <cell r="J58"/>
          <cell r="K58"/>
          <cell r="L58"/>
          <cell r="M58"/>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row>
        <row r="59">
          <cell r="D59" t="str">
            <v>SHIPMENTS</v>
          </cell>
          <cell r="E59">
            <v>1981</v>
          </cell>
          <cell r="F59">
            <v>1982</v>
          </cell>
          <cell r="G59">
            <v>1983</v>
          </cell>
          <cell r="H59">
            <v>1984</v>
          </cell>
          <cell r="I59">
            <v>1985</v>
          </cell>
          <cell r="J59">
            <v>1986</v>
          </cell>
          <cell r="K59">
            <v>1987</v>
          </cell>
          <cell r="L59">
            <v>1988</v>
          </cell>
          <cell r="M59">
            <v>1989</v>
          </cell>
          <cell r="N59">
            <v>1990</v>
          </cell>
          <cell r="O59">
            <v>1991</v>
          </cell>
          <cell r="P59">
            <v>1992</v>
          </cell>
          <cell r="Q59">
            <v>1993</v>
          </cell>
          <cell r="R59">
            <v>1994</v>
          </cell>
          <cell r="S59">
            <v>1995</v>
          </cell>
          <cell r="T59">
            <v>1996</v>
          </cell>
          <cell r="U59">
            <v>1997</v>
          </cell>
          <cell r="V59">
            <v>1998</v>
          </cell>
          <cell r="W59">
            <v>1999</v>
          </cell>
          <cell r="X59">
            <v>2000</v>
          </cell>
          <cell r="Y59">
            <v>2001</v>
          </cell>
          <cell r="Z59">
            <v>2002</v>
          </cell>
          <cell r="AA59">
            <v>2003</v>
          </cell>
          <cell r="AB59">
            <v>2004</v>
          </cell>
          <cell r="AC59">
            <v>2005</v>
          </cell>
          <cell r="AD59">
            <v>2006</v>
          </cell>
          <cell r="AE59">
            <v>2007</v>
          </cell>
          <cell r="AF59">
            <v>2008</v>
          </cell>
          <cell r="AG59">
            <v>2009</v>
          </cell>
          <cell r="AH59">
            <v>2010</v>
          </cell>
          <cell r="AI59">
            <v>2011</v>
          </cell>
          <cell r="AJ59">
            <v>2012</v>
          </cell>
          <cell r="AK59">
            <v>2013</v>
          </cell>
          <cell r="AL59">
            <v>2014</v>
          </cell>
          <cell r="AM59">
            <v>2015</v>
          </cell>
          <cell r="AN59">
            <v>2016</v>
          </cell>
          <cell r="AO59">
            <v>2017</v>
          </cell>
          <cell r="AP59">
            <v>2018</v>
          </cell>
          <cell r="AQ59">
            <v>2019</v>
          </cell>
          <cell r="AR59">
            <v>2020</v>
          </cell>
          <cell r="AS59">
            <v>2021</v>
          </cell>
          <cell r="AT59">
            <v>2022</v>
          </cell>
          <cell r="AU59">
            <v>2023</v>
          </cell>
          <cell r="AV59">
            <v>2024</v>
          </cell>
          <cell r="AW59">
            <v>2025</v>
          </cell>
          <cell r="AX59">
            <v>2026</v>
          </cell>
          <cell r="AY59">
            <v>2027</v>
          </cell>
          <cell r="AZ59">
            <v>2028</v>
          </cell>
          <cell r="BA59">
            <v>2029</v>
          </cell>
          <cell r="BB59">
            <v>2030</v>
          </cell>
          <cell r="BC59">
            <v>2031</v>
          </cell>
          <cell r="BD59">
            <v>2032</v>
          </cell>
          <cell r="BE59">
            <v>2033</v>
          </cell>
          <cell r="BF59">
            <v>2034</v>
          </cell>
        </row>
        <row r="60">
          <cell r="D60" t="str">
            <v>Replacement Shipments</v>
          </cell>
          <cell r="E60">
            <v>0</v>
          </cell>
          <cell r="F60">
            <v>0</v>
          </cell>
          <cell r="G60">
            <v>0</v>
          </cell>
          <cell r="H60">
            <v>0</v>
          </cell>
          <cell r="I60">
            <v>0</v>
          </cell>
          <cell r="J60">
            <v>0</v>
          </cell>
          <cell r="K60">
            <v>0</v>
          </cell>
          <cell r="L60">
            <v>23.417004938059108</v>
          </cell>
          <cell r="M60">
            <v>23.932711128558534</v>
          </cell>
          <cell r="N60">
            <v>24.456338191310536</v>
          </cell>
          <cell r="O60">
            <v>24.98791019534611</v>
          </cell>
          <cell r="P60">
            <v>25.527448317435159</v>
          </cell>
          <cell r="Q60">
            <v>26.074970766228358</v>
          </cell>
          <cell r="R60">
            <v>26.630492706859279</v>
          </cell>
          <cell r="S60">
            <v>27.194026186081963</v>
          </cell>
          <cell r="T60">
            <v>27.765580058019982</v>
          </cell>
          <cell r="U60">
            <v>26.643055118208338</v>
          </cell>
          <cell r="V60">
            <v>28.322983364849701</v>
          </cell>
          <cell r="W60">
            <v>29.696023091918207</v>
          </cell>
          <cell r="X60">
            <v>28.598435425289047</v>
          </cell>
          <cell r="Y60">
            <v>28.400642472649796</v>
          </cell>
          <cell r="Z60">
            <v>28.637580049871939</v>
          </cell>
          <cell r="AA60">
            <v>30.649493397171561</v>
          </cell>
          <cell r="AB60">
            <v>32.221183435494957</v>
          </cell>
          <cell r="AC60">
            <v>33.559324516609784</v>
          </cell>
          <cell r="AD60">
            <v>32.971029976987388</v>
          </cell>
          <cell r="AE60">
            <v>37.35236478265935</v>
          </cell>
          <cell r="AF60">
            <v>40.501635669714844</v>
          </cell>
          <cell r="AG60">
            <v>40.06579390132562</v>
          </cell>
          <cell r="AH60">
            <v>36.087732773972562</v>
          </cell>
          <cell r="AI60">
            <v>33.952361432061089</v>
          </cell>
          <cell r="AJ60">
            <v>35.495215901528631</v>
          </cell>
          <cell r="AK60">
            <v>37.943817731550972</v>
          </cell>
          <cell r="AL60">
            <v>37.983500815712162</v>
          </cell>
          <cell r="AM60">
            <v>41.194810543025149</v>
          </cell>
          <cell r="AN60">
            <v>43.505525473543258</v>
          </cell>
          <cell r="AO60">
            <v>46.929447167502282</v>
          </cell>
          <cell r="AP60">
            <v>45.9986659674138</v>
          </cell>
          <cell r="AQ60">
            <v>40.688556391510929</v>
          </cell>
          <cell r="AR60">
            <v>40.150753812822543</v>
          </cell>
          <cell r="AS60">
            <v>41.740518687911553</v>
          </cell>
          <cell r="AT60">
            <v>43.989381038994367</v>
          </cell>
          <cell r="AU60">
            <v>43.352183550042312</v>
          </cell>
          <cell r="AV60">
            <v>46.484609492722207</v>
          </cell>
          <cell r="AW60">
            <v>48.414713926403721</v>
          </cell>
          <cell r="AX60">
            <v>51.827492672039945</v>
          </cell>
          <cell r="AY60">
            <v>51.28406113925287</v>
          </cell>
          <cell r="AZ60">
            <v>46.193641727775173</v>
          </cell>
          <cell r="BA60">
            <v>46.75904878114018</v>
          </cell>
          <cell r="BB60">
            <v>47.274223785666827</v>
          </cell>
          <cell r="BC60">
            <v>49.923832191342598</v>
          </cell>
          <cell r="BD60">
            <v>49.542117143412227</v>
          </cell>
          <cell r="BE60">
            <v>53.091997264763464</v>
          </cell>
          <cell r="BF60">
            <v>55.3825338395649</v>
          </cell>
        </row>
        <row r="61">
          <cell r="D61" t="str">
            <v>Net New Shipments</v>
          </cell>
          <cell r="E61">
            <v>0</v>
          </cell>
          <cell r="F61">
            <v>0</v>
          </cell>
          <cell r="G61">
            <v>0</v>
          </cell>
          <cell r="H61">
            <v>0</v>
          </cell>
          <cell r="I61">
            <v>0</v>
          </cell>
          <cell r="J61">
            <v>0</v>
          </cell>
          <cell r="K61">
            <v>0</v>
          </cell>
          <cell r="L61">
            <v>3.2260501801492296</v>
          </cell>
          <cell r="M61">
            <v>4.3902722362911675</v>
          </cell>
          <cell r="N61">
            <v>5.2396849006076707</v>
          </cell>
          <cell r="O61">
            <v>3.6105252299429367</v>
          </cell>
          <cell r="P61">
            <v>2.8731941552146369</v>
          </cell>
          <cell r="Q61">
            <v>2.5626092836435816</v>
          </cell>
          <cell r="R61">
            <v>4.019000690312283</v>
          </cell>
          <cell r="S61">
            <v>5.0271572494129941</v>
          </cell>
          <cell r="T61">
            <v>5.7937444585898037</v>
          </cell>
          <cell r="U61">
            <v>6.3279748587790481</v>
          </cell>
          <cell r="V61">
            <v>9.0293814178096454</v>
          </cell>
          <cell r="W61">
            <v>10.805612577796637</v>
          </cell>
          <cell r="X61">
            <v>11.467358476036573</v>
          </cell>
          <cell r="Y61">
            <v>7.6870903013227689</v>
          </cell>
          <cell r="Z61">
            <v>5.3147813821891532</v>
          </cell>
          <cell r="AA61">
            <v>4.8457225043570702</v>
          </cell>
          <cell r="AB61">
            <v>5.7226342960560146</v>
          </cell>
          <cell r="AC61">
            <v>4.4241762991023847</v>
          </cell>
          <cell r="AD61">
            <v>8.2237805660377603</v>
          </cell>
          <cell r="AE61">
            <v>6.153160690883908</v>
          </cell>
          <cell r="AF61">
            <v>6.4278114977874399</v>
          </cell>
          <cell r="AG61">
            <v>5.93287206608818</v>
          </cell>
          <cell r="AH61">
            <v>4.6008236175383672</v>
          </cell>
          <cell r="AI61">
            <v>6.1983923807614527</v>
          </cell>
          <cell r="AJ61">
            <v>6.245302786382922</v>
          </cell>
          <cell r="AK61">
            <v>6.0455633074433877</v>
          </cell>
          <cell r="AL61">
            <v>5.3686827343301484</v>
          </cell>
          <cell r="AM61">
            <v>5.2897989496970581</v>
          </cell>
          <cell r="AN61">
            <v>4.9091884528604623</v>
          </cell>
          <cell r="AO61">
            <v>4.898045504537663</v>
          </cell>
          <cell r="AP61">
            <v>5.2853951718390704</v>
          </cell>
          <cell r="AQ61">
            <v>5.5050853362642442</v>
          </cell>
          <cell r="AR61">
            <v>6.6082949683176366</v>
          </cell>
          <cell r="AS61">
            <v>5.5337050977552735</v>
          </cell>
          <cell r="AT61">
            <v>5.9344511523482311</v>
          </cell>
          <cell r="AU61">
            <v>6.1899335933699149</v>
          </cell>
          <cell r="AV61">
            <v>6.6073877720412542</v>
          </cell>
          <cell r="AW61">
            <v>6.9678199131611791</v>
          </cell>
          <cell r="AX61">
            <v>7.0792786800319618</v>
          </cell>
          <cell r="AY61">
            <v>7.0014763726443334</v>
          </cell>
          <cell r="AZ61">
            <v>7.0540389090705844</v>
          </cell>
          <cell r="BA61">
            <v>7.3825098077400071</v>
          </cell>
          <cell r="BB61">
            <v>8.0934084976088911</v>
          </cell>
          <cell r="BC61">
            <v>8.1743425825850409</v>
          </cell>
          <cell r="BD61">
            <v>8.2560860084108754</v>
          </cell>
          <cell r="BE61">
            <v>8.3386468684948341</v>
          </cell>
          <cell r="BF61">
            <v>8.4220333371799825</v>
          </cell>
        </row>
        <row r="62">
          <cell r="D62" t="str">
            <v>Replacement Shipments</v>
          </cell>
          <cell r="E62">
            <v>0</v>
          </cell>
          <cell r="F62">
            <v>0</v>
          </cell>
          <cell r="G62">
            <v>0</v>
          </cell>
          <cell r="H62">
            <v>0</v>
          </cell>
          <cell r="I62">
            <v>0</v>
          </cell>
          <cell r="J62">
            <v>0</v>
          </cell>
          <cell r="K62">
            <v>0</v>
          </cell>
          <cell r="L62">
            <v>23.652811889522127</v>
          </cell>
          <cell r="M62">
            <v>24.190692153246914</v>
          </cell>
          <cell r="N62">
            <v>24.737330738513851</v>
          </cell>
          <cell r="O62">
            <v>25.292769836865599</v>
          </cell>
          <cell r="P62">
            <v>25.857048808438947</v>
          </cell>
          <cell r="Q62">
            <v>26.430204094970687</v>
          </cell>
          <cell r="R62">
            <v>27.012269132920387</v>
          </cell>
          <cell r="S62">
            <v>27.603274266787544</v>
          </cell>
          <cell r="T62">
            <v>28.203246662702206</v>
          </cell>
          <cell r="U62">
            <v>28.812210222369657</v>
          </cell>
          <cell r="V62">
            <v>29.430185497451177</v>
          </cell>
          <cell r="W62">
            <v>30.057189604464295</v>
          </cell>
          <cell r="X62">
            <v>30.693236140287375</v>
          </cell>
          <cell r="Y62">
            <v>31.338335098354413</v>
          </cell>
          <cell r="Z62">
            <v>29.029562189770836</v>
          </cell>
          <cell r="AA62">
            <v>31.507812547065555</v>
          </cell>
          <cell r="AB62">
            <v>33.47013890619327</v>
          </cell>
          <cell r="AC62">
            <v>31.310311886770531</v>
          </cell>
          <cell r="AD62">
            <v>30.64570573379666</v>
          </cell>
          <cell r="AE62">
            <v>30.701219567709924</v>
          </cell>
          <cell r="AF62">
            <v>33.710603616774229</v>
          </cell>
          <cell r="AG62">
            <v>35.98186968247586</v>
          </cell>
          <cell r="AH62">
            <v>37.859487427018507</v>
          </cell>
          <cell r="AI62">
            <v>39.358834987001359</v>
          </cell>
          <cell r="AJ62">
            <v>44.479154527134071</v>
          </cell>
          <cell r="AK62">
            <v>48.066543900791906</v>
          </cell>
          <cell r="AL62">
            <v>49.805500267014999</v>
          </cell>
          <cell r="AM62">
            <v>44.150152267225771</v>
          </cell>
          <cell r="AN62">
            <v>37.887531160085985</v>
          </cell>
          <cell r="AO62">
            <v>39.5840167209941</v>
          </cell>
          <cell r="AP62">
            <v>43.007862732953313</v>
          </cell>
          <cell r="AQ62">
            <v>38.683939051941195</v>
          </cell>
          <cell r="AR62">
            <v>44.352006677192946</v>
          </cell>
          <cell r="AS62">
            <v>40.956487385849641</v>
          </cell>
          <cell r="AT62">
            <v>44.423622779753323</v>
          </cell>
          <cell r="AU62">
            <v>45.869989792622903</v>
          </cell>
          <cell r="AV62">
            <v>45.527526789582339</v>
          </cell>
          <cell r="AW62">
            <v>49.689488954937111</v>
          </cell>
          <cell r="AX62">
            <v>54.887992504439055</v>
          </cell>
          <cell r="AY62">
            <v>58.14248274653086</v>
          </cell>
          <cell r="AZ62">
            <v>58.75330482423184</v>
          </cell>
          <cell r="BA62">
            <v>52.966483850054189</v>
          </cell>
          <cell r="BB62">
            <v>46.069511914853422</v>
          </cell>
          <cell r="BC62">
            <v>47.747425895223614</v>
          </cell>
          <cell r="BD62">
            <v>51.816854686018374</v>
          </cell>
          <cell r="BE62">
            <v>47.859081279048326</v>
          </cell>
          <cell r="BF62">
            <v>55.365831624388932</v>
          </cell>
        </row>
        <row r="63">
          <cell r="D63" t="str">
            <v>Net New Shipments</v>
          </cell>
          <cell r="E63">
            <v>0</v>
          </cell>
          <cell r="F63">
            <v>0</v>
          </cell>
          <cell r="G63">
            <v>0</v>
          </cell>
          <cell r="H63">
            <v>0</v>
          </cell>
          <cell r="I63">
            <v>0</v>
          </cell>
          <cell r="J63">
            <v>0</v>
          </cell>
          <cell r="K63">
            <v>0</v>
          </cell>
          <cell r="L63">
            <v>5.3767503002487107</v>
          </cell>
          <cell r="M63">
            <v>7.3171203938186427</v>
          </cell>
          <cell r="N63">
            <v>8.7328081676794227</v>
          </cell>
          <cell r="O63">
            <v>6.0175420499049324</v>
          </cell>
          <cell r="P63">
            <v>4.7886569253577136</v>
          </cell>
          <cell r="Q63">
            <v>4.2710154727392364</v>
          </cell>
          <cell r="R63">
            <v>6.6983344838538414</v>
          </cell>
          <cell r="S63">
            <v>8.3785954156883236</v>
          </cell>
          <cell r="T63">
            <v>9.6562407643162942</v>
          </cell>
          <cell r="U63">
            <v>10.546624764631702</v>
          </cell>
          <cell r="V63">
            <v>15.048969029682894</v>
          </cell>
          <cell r="W63">
            <v>18.009354296327615</v>
          </cell>
          <cell r="X63">
            <v>19.112264126727624</v>
          </cell>
          <cell r="Y63">
            <v>12.811817168871357</v>
          </cell>
          <cell r="Z63">
            <v>8.8579689703151416</v>
          </cell>
          <cell r="AA63">
            <v>8.0762041739285451</v>
          </cell>
          <cell r="AB63">
            <v>9.5377238267600433</v>
          </cell>
          <cell r="AC63">
            <v>7.3736271651706602</v>
          </cell>
          <cell r="AD63">
            <v>13.706300943396286</v>
          </cell>
          <cell r="AE63">
            <v>10.255267818139714</v>
          </cell>
          <cell r="AF63">
            <v>10.713019162979094</v>
          </cell>
          <cell r="AG63">
            <v>9.8881201101470424</v>
          </cell>
          <cell r="AH63">
            <v>7.6680393625638317</v>
          </cell>
          <cell r="AI63">
            <v>10.330653967935755</v>
          </cell>
          <cell r="AJ63">
            <v>10.408837977304984</v>
          </cell>
          <cell r="AK63">
            <v>10.07593884573896</v>
          </cell>
          <cell r="AL63">
            <v>8.9478045572168412</v>
          </cell>
          <cell r="AM63">
            <v>8.8163315828284112</v>
          </cell>
          <cell r="AN63">
            <v>8.1819807547674372</v>
          </cell>
          <cell r="AO63">
            <v>8.1634091742295141</v>
          </cell>
          <cell r="AP63">
            <v>8.8089919530650604</v>
          </cell>
          <cell r="AQ63">
            <v>9.1751422271071306</v>
          </cell>
          <cell r="AR63">
            <v>11.013824947195985</v>
          </cell>
          <cell r="AS63">
            <v>9.2228418295921983</v>
          </cell>
          <cell r="AT63">
            <v>9.8907519205804419</v>
          </cell>
          <cell r="AU63">
            <v>10.316555988949858</v>
          </cell>
          <cell r="AV63">
            <v>11.012312953402091</v>
          </cell>
          <cell r="AW63">
            <v>11.613033188601889</v>
          </cell>
          <cell r="AX63">
            <v>11.798797800053194</v>
          </cell>
          <cell r="AY63">
            <v>11.669127287740707</v>
          </cell>
          <cell r="AZ63">
            <v>11.756731515117508</v>
          </cell>
          <cell r="BA63">
            <v>12.304183012900012</v>
          </cell>
          <cell r="BB63">
            <v>13.489014162681542</v>
          </cell>
          <cell r="BC63">
            <v>13.623904304308322</v>
          </cell>
          <cell r="BD63">
            <v>13.760143347351459</v>
          </cell>
          <cell r="BE63">
            <v>13.897744780824951</v>
          </cell>
          <cell r="BF63">
            <v>14.036722228633153</v>
          </cell>
        </row>
        <row r="64">
          <cell r="D64" t="str">
            <v>Replacement Shipments</v>
          </cell>
          <cell r="E64">
            <v>0</v>
          </cell>
          <cell r="F64">
            <v>0</v>
          </cell>
          <cell r="G64">
            <v>0</v>
          </cell>
          <cell r="H64">
            <v>0</v>
          </cell>
          <cell r="I64">
            <v>0</v>
          </cell>
          <cell r="J64">
            <v>0</v>
          </cell>
          <cell r="K64">
            <v>0</v>
          </cell>
          <cell r="L64">
            <v>29.112341846805066</v>
          </cell>
          <cell r="M64">
            <v>29.745114659178643</v>
          </cell>
          <cell r="N64">
            <v>30.387370181112029</v>
          </cell>
          <cell r="O64">
            <v>31.039130087823281</v>
          </cell>
          <cell r="P64">
            <v>31.700412431587818</v>
          </cell>
          <cell r="Q64">
            <v>32.371231552623662</v>
          </cell>
          <cell r="R64">
            <v>33.051597990704593</v>
          </cell>
          <cell r="S64">
            <v>32.149441240454706</v>
          </cell>
          <cell r="T64">
            <v>33.878247252354861</v>
          </cell>
          <cell r="U64">
            <v>35.320165068330617</v>
          </cell>
          <cell r="V64">
            <v>34.438185705150744</v>
          </cell>
          <cell r="W64">
            <v>34.40532269006259</v>
          </cell>
          <cell r="X64">
            <v>34.783747994371872</v>
          </cell>
          <cell r="Y64">
            <v>36.835204530594311</v>
          </cell>
          <cell r="Z64">
            <v>36.882156288695938</v>
          </cell>
          <cell r="AA64">
            <v>39.332650252784951</v>
          </cell>
          <cell r="AB64">
            <v>41.277508424266607</v>
          </cell>
          <cell r="AC64">
            <v>42.938713377597736</v>
          </cell>
          <cell r="AD64">
            <v>44.57804709775327</v>
          </cell>
          <cell r="AE64">
            <v>45.57945963228655</v>
          </cell>
          <cell r="AF64">
            <v>44.07205950474652</v>
          </cell>
          <cell r="AG64">
            <v>41.885649232652639</v>
          </cell>
          <cell r="AH64">
            <v>43.894557246772415</v>
          </cell>
          <cell r="AI64">
            <v>46.664966207030076</v>
          </cell>
          <cell r="AJ64">
            <v>47.103764261828388</v>
          </cell>
          <cell r="AK64">
            <v>52.320158216888352</v>
          </cell>
          <cell r="AL64">
            <v>51.372227741816623</v>
          </cell>
          <cell r="AM64">
            <v>50.123392035947703</v>
          </cell>
          <cell r="AN64">
            <v>47.471031092299967</v>
          </cell>
          <cell r="AO64">
            <v>48.225909159738698</v>
          </cell>
          <cell r="AP64">
            <v>52.500316771955951</v>
          </cell>
          <cell r="AQ64">
            <v>52.983277674978325</v>
          </cell>
          <cell r="AR64">
            <v>58.0116309559942</v>
          </cell>
          <cell r="AS64">
            <v>56.426465018552726</v>
          </cell>
          <cell r="AT64">
            <v>55.103365776439901</v>
          </cell>
          <cell r="AU64">
            <v>52.092686813974041</v>
          </cell>
          <cell r="AV64">
            <v>52.837074579122138</v>
          </cell>
          <cell r="AW64">
            <v>57.476144665261856</v>
          </cell>
          <cell r="AX64">
            <v>58.165928409811073</v>
          </cell>
          <cell r="AY64">
            <v>64.232875983375351</v>
          </cell>
          <cell r="AZ64">
            <v>61.636059246331051</v>
          </cell>
          <cell r="BA64">
            <v>60.690234234762059</v>
          </cell>
          <cell r="BB64">
            <v>57.920074025379932</v>
          </cell>
          <cell r="BC64">
            <v>59.057465545001769</v>
          </cell>
          <cell r="BD64">
            <v>64.035857146963778</v>
          </cell>
          <cell r="BE64">
            <v>64.830571482910244</v>
          </cell>
          <cell r="BF64">
            <v>70.824273655009478</v>
          </cell>
        </row>
        <row r="65">
          <cell r="D65" t="str">
            <v>Net New Shipments</v>
          </cell>
          <cell r="E65">
            <v>0</v>
          </cell>
          <cell r="F65">
            <v>0</v>
          </cell>
          <cell r="G65">
            <v>0</v>
          </cell>
          <cell r="H65">
            <v>0</v>
          </cell>
          <cell r="I65">
            <v>0</v>
          </cell>
          <cell r="J65">
            <v>0</v>
          </cell>
          <cell r="K65">
            <v>0</v>
          </cell>
          <cell r="L65">
            <v>3.0370993936496413</v>
          </cell>
          <cell r="M65">
            <v>4.1331325931762137</v>
          </cell>
          <cell r="N65">
            <v>4.9327948872185914</v>
          </cell>
          <cell r="O65">
            <v>3.3990556173274604</v>
          </cell>
          <cell r="P65">
            <v>2.7049102584747686</v>
          </cell>
          <cell r="Q65">
            <v>2.4125164417482097</v>
          </cell>
          <cell r="R65">
            <v>3.7836065398897176</v>
          </cell>
          <cell r="S65">
            <v>4.7327150482412321</v>
          </cell>
          <cell r="T65">
            <v>5.4544030004300907</v>
          </cell>
          <cell r="U65">
            <v>5.9573433559359898</v>
          </cell>
          <cell r="V65">
            <v>8.5005276724469923</v>
          </cell>
          <cell r="W65">
            <v>10.172724407690682</v>
          </cell>
          <cell r="X65">
            <v>10.79571163791468</v>
          </cell>
          <cell r="Y65">
            <v>7.2368549741522088</v>
          </cell>
          <cell r="Z65">
            <v>5.0034929439567009</v>
          </cell>
          <cell r="AA65">
            <v>4.5619069939874635</v>
          </cell>
          <cell r="AB65">
            <v>5.3874577827634713</v>
          </cell>
          <cell r="AC65">
            <v>4.1650508842306522</v>
          </cell>
          <cell r="AD65">
            <v>7.7421111191350809</v>
          </cell>
          <cell r="AE65">
            <v>5.7927681095300727</v>
          </cell>
          <cell r="AF65">
            <v>6.051332531201183</v>
          </cell>
          <cell r="AG65">
            <v>5.5853818596473275</v>
          </cell>
          <cell r="AH65">
            <v>4.3313519129662836</v>
          </cell>
          <cell r="AI65">
            <v>5.835350564925875</v>
          </cell>
          <cell r="AJ65">
            <v>5.8795134131499367</v>
          </cell>
          <cell r="AK65">
            <v>5.6914727391058477</v>
          </cell>
          <cell r="AL65">
            <v>5.054237276736103</v>
          </cell>
          <cell r="AM65">
            <v>4.9799737404921984</v>
          </cell>
          <cell r="AN65">
            <v>4.6216557216740739</v>
          </cell>
          <cell r="AO65">
            <v>4.6111654193834397</v>
          </cell>
          <cell r="AP65">
            <v>4.9758278933059046</v>
          </cell>
          <cell r="AQ65">
            <v>5.1826507348327482</v>
          </cell>
          <cell r="AR65">
            <v>6.2212450273811442</v>
          </cell>
          <cell r="AS65">
            <v>5.2095942277783251</v>
          </cell>
          <cell r="AT65">
            <v>5.5868684583221579</v>
          </cell>
          <cell r="AU65">
            <v>5.8273872114058918</v>
          </cell>
          <cell r="AV65">
            <v>6.2203909658796306</v>
          </cell>
          <cell r="AW65">
            <v>6.5597124817019221</v>
          </cell>
          <cell r="AX65">
            <v>6.664643073099171</v>
          </cell>
          <cell r="AY65">
            <v>6.5913976716341267</v>
          </cell>
          <cell r="AZ65">
            <v>6.6408816035614677</v>
          </cell>
          <cell r="BA65">
            <v>6.9501138570828394</v>
          </cell>
          <cell r="BB65">
            <v>7.6193749842756233</v>
          </cell>
          <cell r="BC65">
            <v>7.6955687341183534</v>
          </cell>
          <cell r="BD65">
            <v>7.7725244214595932</v>
          </cell>
          <cell r="BE65">
            <v>7.8502496656741414</v>
          </cell>
          <cell r="BF65">
            <v>7.928752162330909</v>
          </cell>
        </row>
        <row r="66">
          <cell r="D66" t="str">
            <v>Replacement Shipments</v>
          </cell>
          <cell r="E66">
            <v>0</v>
          </cell>
          <cell r="F66">
            <v>0</v>
          </cell>
          <cell r="G66">
            <v>0</v>
          </cell>
          <cell r="H66">
            <v>0</v>
          </cell>
          <cell r="I66">
            <v>0</v>
          </cell>
          <cell r="J66">
            <v>0</v>
          </cell>
          <cell r="K66">
            <v>0</v>
          </cell>
          <cell r="L66">
            <v>67.836736169818323</v>
          </cell>
          <cell r="M66">
            <v>69.35990679689921</v>
          </cell>
          <cell r="N66">
            <v>70.907318848968387</v>
          </cell>
          <cell r="O66">
            <v>72.47907225954377</v>
          </cell>
          <cell r="P66">
            <v>74.075258720825701</v>
          </cell>
          <cell r="Q66">
            <v>75.695961445988161</v>
          </cell>
          <cell r="R66">
            <v>77.341254932219883</v>
          </cell>
          <cell r="S66">
            <v>79.011204724736416</v>
          </cell>
          <cell r="T66">
            <v>80.70586718198804</v>
          </cell>
          <cell r="U66">
            <v>82.425289242292223</v>
          </cell>
          <cell r="V66">
            <v>84.169508192123402</v>
          </cell>
          <cell r="W66">
            <v>85.938551436295484</v>
          </cell>
          <cell r="X66">
            <v>80.740936890415242</v>
          </cell>
          <cell r="Y66">
            <v>86.92099574206388</v>
          </cell>
          <cell r="Z66">
            <v>91.86605845139907</v>
          </cell>
          <cell r="AA66">
            <v>86.921173179315531</v>
          </cell>
          <cell r="AB66">
            <v>85.568035341684251</v>
          </cell>
          <cell r="AC66">
            <v>85.946398580562487</v>
          </cell>
          <cell r="AD66">
            <v>93.417257693469011</v>
          </cell>
          <cell r="AE66">
            <v>99.119833722388393</v>
          </cell>
          <cell r="AF66">
            <v>103.88084501634725</v>
          </cell>
          <cell r="AG66">
            <v>107.73718867740841</v>
          </cell>
          <cell r="AH66">
            <v>120.28703386336198</v>
          </cell>
          <cell r="AI66">
            <v>129.16100174748203</v>
          </cell>
          <cell r="AJ66">
            <v>126.61037079456153</v>
          </cell>
          <cell r="AK66">
            <v>117.66935694735494</v>
          </cell>
          <cell r="AL66">
            <v>113.12518398015568</v>
          </cell>
          <cell r="AM66">
            <v>106.30406319674381</v>
          </cell>
          <cell r="AN66">
            <v>108.45857252590831</v>
          </cell>
          <cell r="AO66">
            <v>103.64310377697203</v>
          </cell>
          <cell r="AP66">
            <v>126.31237995762007</v>
          </cell>
          <cell r="AQ66">
            <v>123.73247648592402</v>
          </cell>
          <cell r="AR66">
            <v>129.592091007497</v>
          </cell>
          <cell r="AS66">
            <v>131.46867694176115</v>
          </cell>
          <cell r="AT66">
            <v>138.69032833351545</v>
          </cell>
          <cell r="AU66">
            <v>153.95457127052785</v>
          </cell>
          <cell r="AV66">
            <v>151.59158194009322</v>
          </cell>
          <cell r="AW66">
            <v>141.85161017712852</v>
          </cell>
          <cell r="AX66">
            <v>134.59991491747627</v>
          </cell>
          <cell r="AY66">
            <v>127.46325899553204</v>
          </cell>
          <cell r="AZ66">
            <v>128.09532633735017</v>
          </cell>
          <cell r="BA66">
            <v>123.23528579512268</v>
          </cell>
          <cell r="BB66">
            <v>147.45396064497635</v>
          </cell>
          <cell r="BC66">
            <v>145.752817830981</v>
          </cell>
          <cell r="BD66">
            <v>156.02527088076755</v>
          </cell>
          <cell r="BE66">
            <v>153.60349733278224</v>
          </cell>
          <cell r="BF66">
            <v>162.42813294290838</v>
          </cell>
        </row>
        <row r="67">
          <cell r="D67" t="str">
            <v>Net New Shipments</v>
          </cell>
          <cell r="E67">
            <v>0</v>
          </cell>
          <cell r="F67">
            <v>0</v>
          </cell>
          <cell r="G67">
            <v>0</v>
          </cell>
          <cell r="H67">
            <v>0</v>
          </cell>
          <cell r="I67">
            <v>0</v>
          </cell>
          <cell r="J67">
            <v>0</v>
          </cell>
          <cell r="K67">
            <v>0</v>
          </cell>
          <cell r="L67">
            <v>12.904200720596918</v>
          </cell>
          <cell r="M67">
            <v>17.56108894516467</v>
          </cell>
          <cell r="N67">
            <v>20.958739602430683</v>
          </cell>
          <cell r="O67">
            <v>14.442100919771747</v>
          </cell>
          <cell r="P67">
            <v>11.492776620858548</v>
          </cell>
          <cell r="Q67">
            <v>10.250437134574327</v>
          </cell>
          <cell r="R67">
            <v>16.076002761249132</v>
          </cell>
          <cell r="S67">
            <v>20.108628997651977</v>
          </cell>
          <cell r="T67">
            <v>23.174977834359215</v>
          </cell>
          <cell r="U67">
            <v>25.311899435116192</v>
          </cell>
          <cell r="V67">
            <v>36.117525671238582</v>
          </cell>
          <cell r="W67">
            <v>43.222450311186549</v>
          </cell>
          <cell r="X67">
            <v>45.869433904146291</v>
          </cell>
          <cell r="Y67">
            <v>30.748361205291076</v>
          </cell>
          <cell r="Z67">
            <v>21.259125528756613</v>
          </cell>
          <cell r="AA67">
            <v>19.382890017428281</v>
          </cell>
          <cell r="AB67">
            <v>22.890537184224058</v>
          </cell>
          <cell r="AC67">
            <v>17.696705196409539</v>
          </cell>
          <cell r="AD67">
            <v>32.895122264151041</v>
          </cell>
          <cell r="AE67">
            <v>24.612642763535632</v>
          </cell>
          <cell r="AF67">
            <v>25.71124599114976</v>
          </cell>
          <cell r="AG67">
            <v>23.73148826435272</v>
          </cell>
          <cell r="AH67">
            <v>18.403294470153469</v>
          </cell>
          <cell r="AI67">
            <v>24.793569523045811</v>
          </cell>
          <cell r="AJ67">
            <v>24.981211145531688</v>
          </cell>
          <cell r="AK67">
            <v>24.182253229773551</v>
          </cell>
          <cell r="AL67">
            <v>21.474730937320594</v>
          </cell>
          <cell r="AM67">
            <v>21.159195798788232</v>
          </cell>
          <cell r="AN67">
            <v>19.636753811441849</v>
          </cell>
          <cell r="AO67">
            <v>19.592182018150652</v>
          </cell>
          <cell r="AP67">
            <v>21.141580687356281</v>
          </cell>
          <cell r="AQ67">
            <v>22.020341345056977</v>
          </cell>
          <cell r="AR67">
            <v>26.433179873270547</v>
          </cell>
          <cell r="AS67">
            <v>22.134820391021094</v>
          </cell>
          <cell r="AT67">
            <v>23.737804609392924</v>
          </cell>
          <cell r="AU67">
            <v>24.75973437347966</v>
          </cell>
          <cell r="AV67">
            <v>26.429551088165017</v>
          </cell>
          <cell r="AW67">
            <v>27.871279652644716</v>
          </cell>
          <cell r="AX67">
            <v>28.317114720127847</v>
          </cell>
          <cell r="AY67">
            <v>28.005905490577334</v>
          </cell>
          <cell r="AZ67">
            <v>28.216155636282338</v>
          </cell>
          <cell r="BA67">
            <v>29.530039230960028</v>
          </cell>
          <cell r="BB67">
            <v>32.373633990435565</v>
          </cell>
          <cell r="BC67">
            <v>32.697370330340163</v>
          </cell>
          <cell r="BD67">
            <v>33.024344033643501</v>
          </cell>
          <cell r="BE67">
            <v>33.354587473979336</v>
          </cell>
          <cell r="BF67">
            <v>33.68813334871993</v>
          </cell>
        </row>
        <row r="68">
          <cell r="D68" t="str">
            <v>Replacement Shipments</v>
          </cell>
          <cell r="E68">
            <v>0</v>
          </cell>
          <cell r="F68">
            <v>0</v>
          </cell>
          <cell r="G68">
            <v>0</v>
          </cell>
          <cell r="H68">
            <v>0</v>
          </cell>
          <cell r="I68">
            <v>0</v>
          </cell>
          <cell r="J68">
            <v>0</v>
          </cell>
          <cell r="K68">
            <v>0</v>
          </cell>
          <cell r="L68">
            <v>7.2759576141834259E-12</v>
          </cell>
          <cell r="M68">
            <v>7.4424623228465269E-12</v>
          </cell>
          <cell r="N68">
            <v>7.6117087370011081E-12</v>
          </cell>
          <cell r="O68">
            <v>7.7837109959319172E-12</v>
          </cell>
          <cell r="P68">
            <v>7.9584823753952594E-12</v>
          </cell>
          <cell r="Q68">
            <v>8.1360352602330072E-12</v>
          </cell>
          <cell r="R68">
            <v>8.3163811169995099E-12</v>
          </cell>
          <cell r="S68">
            <v>8.49953046662529E-12</v>
          </cell>
          <cell r="T68">
            <v>8.6854928571418972E-12</v>
          </cell>
          <cell r="U68">
            <v>8.8742768364928218E-12</v>
          </cell>
          <cell r="V68">
            <v>9.0658899254557965E-12</v>
          </cell>
          <cell r="W68">
            <v>9.2603385907023305E-12</v>
          </cell>
          <cell r="X68">
            <v>9.4576282180206932E-12</v>
          </cell>
          <cell r="Y68">
            <v>9.6577630857290568E-12</v>
          </cell>
          <cell r="Z68">
            <v>9.860746338305818E-12</v>
          </cell>
          <cell r="AA68">
            <v>7.2759576141834259E-12</v>
          </cell>
          <cell r="AB68">
            <v>7.4424623228465269E-12</v>
          </cell>
          <cell r="AC68">
            <v>7.6117087370011081E-12</v>
          </cell>
          <cell r="AD68">
            <v>7.7837109959319172E-12</v>
          </cell>
          <cell r="AE68">
            <v>7.9584823753952594E-12</v>
          </cell>
          <cell r="AF68">
            <v>8.1360352602330072E-12</v>
          </cell>
          <cell r="AG68">
            <v>8.3163811169995099E-12</v>
          </cell>
          <cell r="AH68">
            <v>8.49953046662529E-12</v>
          </cell>
          <cell r="AI68">
            <v>8.6854928571418972E-12</v>
          </cell>
          <cell r="AJ68">
            <v>8.8742768364928218E-12</v>
          </cell>
          <cell r="AK68">
            <v>9.0658899254557965E-12</v>
          </cell>
          <cell r="AL68">
            <v>9.2603385907023305E-12</v>
          </cell>
          <cell r="AM68">
            <v>9.4576282180206932E-12</v>
          </cell>
          <cell r="AN68">
            <v>9.6577630857290568E-12</v>
          </cell>
          <cell r="AO68">
            <v>9.860746338305818E-12</v>
          </cell>
          <cell r="AP68">
            <v>7.2759576141834259E-12</v>
          </cell>
          <cell r="AQ68">
            <v>7.4424623228465269E-12</v>
          </cell>
          <cell r="AR68">
            <v>7.6117087370011081E-12</v>
          </cell>
          <cell r="AS68">
            <v>7.7837109959319172E-12</v>
          </cell>
          <cell r="AT68">
            <v>7.9584823753952594E-12</v>
          </cell>
          <cell r="AU68">
            <v>8.1360352602330072E-12</v>
          </cell>
          <cell r="AV68">
            <v>8.3163811169995099E-12</v>
          </cell>
          <cell r="AW68">
            <v>8.49953046662529E-12</v>
          </cell>
          <cell r="AX68">
            <v>8.6854928571418972E-12</v>
          </cell>
          <cell r="AY68">
            <v>8.8742768364928218E-12</v>
          </cell>
          <cell r="AZ68">
            <v>9.0658899254557965E-12</v>
          </cell>
          <cell r="BA68">
            <v>9.2603385907023305E-12</v>
          </cell>
          <cell r="BB68">
            <v>9.4576282180206932E-12</v>
          </cell>
          <cell r="BC68">
            <v>9.6577630857290568E-12</v>
          </cell>
          <cell r="BD68">
            <v>9.860746338305818E-12</v>
          </cell>
          <cell r="BE68">
            <v>7.2759576141834259E-12</v>
          </cell>
          <cell r="BF68">
            <v>7.4424623228465269E-12</v>
          </cell>
        </row>
        <row r="69">
          <cell r="D69" t="str">
            <v>Net New Shipments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row>
        <row r="70">
          <cell r="D70" t="str">
            <v>Replacement Shipments</v>
          </cell>
          <cell r="E70">
            <v>0</v>
          </cell>
          <cell r="F70">
            <v>0</v>
          </cell>
          <cell r="G70">
            <v>0</v>
          </cell>
          <cell r="H70">
            <v>0</v>
          </cell>
          <cell r="I70">
            <v>0</v>
          </cell>
          <cell r="J70">
            <v>0</v>
          </cell>
          <cell r="K70">
            <v>0</v>
          </cell>
          <cell r="L70">
            <v>3405.3567773749455</v>
          </cell>
          <cell r="M70">
            <v>3482.307837696862</v>
          </cell>
          <cell r="N70">
            <v>3560.4977582666743</v>
          </cell>
          <cell r="O70">
            <v>3639.9320798646008</v>
          </cell>
          <cell r="P70">
            <v>3720.6159324437081</v>
          </cell>
          <cell r="Q70">
            <v>3802.5540229000812</v>
          </cell>
          <cell r="R70">
            <v>3885.7506228703623</v>
          </cell>
          <cell r="S70">
            <v>3970.2095565677864</v>
          </cell>
          <cell r="T70">
            <v>4055.934188668054</v>
          </cell>
          <cell r="U70">
            <v>4142.9274122565957</v>
          </cell>
          <cell r="V70">
            <v>4231.1916368489647</v>
          </cell>
          <cell r="W70">
            <v>4320.7287764963012</v>
          </cell>
          <cell r="X70">
            <v>4411.5402379879579</v>
          </cell>
          <cell r="Y70">
            <v>4115.5439889795307</v>
          </cell>
          <cell r="Z70">
            <v>4448.788525710348</v>
          </cell>
          <cell r="AA70">
            <v>4713.9693416123173</v>
          </cell>
          <cell r="AB70">
            <v>4434.7581682060409</v>
          </cell>
          <cell r="AC70">
            <v>4353.1249237936399</v>
          </cell>
          <cell r="AD70">
            <v>4366.6904249874979</v>
          </cell>
          <cell r="AE70">
            <v>4770.4990719964026</v>
          </cell>
          <cell r="AF70">
            <v>5076.8950046823138</v>
          </cell>
          <cell r="AG70">
            <v>5331.3772202470273</v>
          </cell>
          <cell r="AH70">
            <v>5535.9766734594496</v>
          </cell>
          <cell r="AI70">
            <v>6218.9323270238192</v>
          </cell>
          <cell r="AJ70">
            <v>6699.4914856212545</v>
          </cell>
          <cell r="AK70">
            <v>6935.9806173344168</v>
          </cell>
          <cell r="AL70">
            <v>5807.7908300366034</v>
          </cell>
          <cell r="AM70">
            <v>5618.7919538437127</v>
          </cell>
          <cell r="AN70">
            <v>5780.7134904648829</v>
          </cell>
          <cell r="AO70">
            <v>5694.5469088637619</v>
          </cell>
          <cell r="AP70">
            <v>5327.0692997491542</v>
          </cell>
          <cell r="AQ70">
            <v>6177.0850136954305</v>
          </cell>
          <cell r="AR70">
            <v>6125.064497079662</v>
          </cell>
          <cell r="AS70">
            <v>6491.9224436300847</v>
          </cell>
          <cell r="AT70">
            <v>6637.4479984848995</v>
          </cell>
          <cell r="AU70">
            <v>6548.8084378658286</v>
          </cell>
          <cell r="AV70">
            <v>7583.4551197599458</v>
          </cell>
          <cell r="AW70">
            <v>8074.3412008487176</v>
          </cell>
          <cell r="AX70">
            <v>8266.8594035080368</v>
          </cell>
          <cell r="AY70">
            <v>6989.6601774338269</v>
          </cell>
          <cell r="AZ70">
            <v>6783.2957142472296</v>
          </cell>
          <cell r="BA70">
            <v>6861.4291222400616</v>
          </cell>
          <cell r="BB70">
            <v>6772.8095163657554</v>
          </cell>
          <cell r="BC70">
            <v>6490.6036063181646</v>
          </cell>
          <cell r="BD70">
            <v>7388.9822212044428</v>
          </cell>
          <cell r="BE70">
            <v>7579.8238203810242</v>
          </cell>
          <cell r="BF70">
            <v>7710.120045576592</v>
          </cell>
        </row>
        <row r="71">
          <cell r="D71" t="str">
            <v>Net New Shipments</v>
          </cell>
          <cell r="E71">
            <v>0</v>
          </cell>
          <cell r="F71">
            <v>0</v>
          </cell>
          <cell r="G71">
            <v>0</v>
          </cell>
          <cell r="H71">
            <v>0</v>
          </cell>
          <cell r="I71">
            <v>0</v>
          </cell>
          <cell r="J71">
            <v>0</v>
          </cell>
          <cell r="K71">
            <v>0</v>
          </cell>
          <cell r="L71">
            <v>710.18721160458517</v>
          </cell>
          <cell r="M71">
            <v>966.48068801348563</v>
          </cell>
          <cell r="N71">
            <v>1153.471583345643</v>
          </cell>
          <cell r="O71">
            <v>794.82608834144048</v>
          </cell>
          <cell r="P71">
            <v>632.50899134993233</v>
          </cell>
          <cell r="Q71">
            <v>564.13640208741708</v>
          </cell>
          <cell r="R71">
            <v>884.74844912604021</v>
          </cell>
          <cell r="S71">
            <v>1106.6854481145274</v>
          </cell>
          <cell r="T71">
            <v>1275.4430315789732</v>
          </cell>
          <cell r="U71">
            <v>1393.0492612028538</v>
          </cell>
          <cell r="V71">
            <v>1987.7406901748545</v>
          </cell>
          <cell r="W71">
            <v>2378.7627091249528</v>
          </cell>
          <cell r="X71">
            <v>2524.4403793464589</v>
          </cell>
          <cell r="Y71">
            <v>1692.2468410570727</v>
          </cell>
          <cell r="Z71">
            <v>1170.0034281333647</v>
          </cell>
          <cell r="AA71">
            <v>1066.7441488525651</v>
          </cell>
          <cell r="AB71">
            <v>1259.7887406577211</v>
          </cell>
          <cell r="AC71">
            <v>973.94437595551426</v>
          </cell>
          <cell r="AD71">
            <v>1810.3945887079317</v>
          </cell>
          <cell r="AE71">
            <v>1354.5654250832595</v>
          </cell>
          <cell r="AF71">
            <v>1415.0274389477709</v>
          </cell>
          <cell r="AG71">
            <v>1306.0707782378724</v>
          </cell>
          <cell r="AH71">
            <v>1012.8317644063791</v>
          </cell>
          <cell r="AI71">
            <v>1364.5227927361266</v>
          </cell>
          <cell r="AJ71">
            <v>1374.8497152274633</v>
          </cell>
          <cell r="AK71">
            <v>1330.87878617362</v>
          </cell>
          <cell r="AL71">
            <v>1181.8693473972235</v>
          </cell>
          <cell r="AM71">
            <v>1164.5037604035169</v>
          </cell>
          <cell r="AN71">
            <v>1080.7156317751785</v>
          </cell>
          <cell r="AO71">
            <v>1078.2626075019937</v>
          </cell>
          <cell r="AP71">
            <v>1163.5343065690104</v>
          </cell>
          <cell r="AQ71">
            <v>1211.8972075090126</v>
          </cell>
          <cell r="AR71">
            <v>1454.7593233013624</v>
          </cell>
          <cell r="AS71">
            <v>1218.1976019465073</v>
          </cell>
          <cell r="AT71">
            <v>1306.4184005020361</v>
          </cell>
          <cell r="AU71">
            <v>1362.6606634152122</v>
          </cell>
          <cell r="AV71">
            <v>1454.5596118406247</v>
          </cell>
          <cell r="AW71">
            <v>1533.9056489387722</v>
          </cell>
          <cell r="AX71">
            <v>1558.4423382128298</v>
          </cell>
          <cell r="AY71">
            <v>1541.3148291368852</v>
          </cell>
          <cell r="AZ71">
            <v>1552.8860196314054</v>
          </cell>
          <cell r="BA71">
            <v>1625.1960639867905</v>
          </cell>
          <cell r="BB71">
            <v>1781.6942987005314</v>
          </cell>
          <cell r="BC71">
            <v>1799.5112416875636</v>
          </cell>
          <cell r="BD71">
            <v>1817.5063541044219</v>
          </cell>
          <cell r="BE71">
            <v>1835.6814176454645</v>
          </cell>
          <cell r="BF71">
            <v>1854.0382318219345</v>
          </cell>
        </row>
        <row r="72">
          <cell r="D72" t="str">
            <v>Replacement Shipments</v>
          </cell>
          <cell r="E72">
            <v>0</v>
          </cell>
          <cell r="F72">
            <v>0</v>
          </cell>
          <cell r="G72">
            <v>0</v>
          </cell>
          <cell r="H72">
            <v>0</v>
          </cell>
          <cell r="I72">
            <v>0</v>
          </cell>
          <cell r="J72">
            <v>0</v>
          </cell>
          <cell r="K72">
            <v>0</v>
          </cell>
          <cell r="L72">
            <v>89.363106964108738</v>
          </cell>
          <cell r="M72">
            <v>91.279800969256897</v>
          </cell>
          <cell r="N72">
            <v>93.224498534959309</v>
          </cell>
          <cell r="O72">
            <v>95.197241832895514</v>
          </cell>
          <cell r="P72">
            <v>97.198061858407542</v>
          </cell>
          <cell r="Q72">
            <v>95.892070965552307</v>
          </cell>
          <cell r="R72">
            <v>100.16494775452988</v>
          </cell>
          <cell r="S72">
            <v>103.82870869432901</v>
          </cell>
          <cell r="T72">
            <v>102.50431640899862</v>
          </cell>
          <cell r="U72">
            <v>103.01290668753747</v>
          </cell>
          <cell r="V72">
            <v>101.07834607857609</v>
          </cell>
          <cell r="W72">
            <v>108.2987055585117</v>
          </cell>
          <cell r="X72">
            <v>114.00279988267363</v>
          </cell>
          <cell r="Y72">
            <v>114.22984666778277</v>
          </cell>
          <cell r="Z72">
            <v>115.81962628205316</v>
          </cell>
          <cell r="AA72">
            <v>119.35224231085856</v>
          </cell>
          <cell r="AB72">
            <v>130.16738446750384</v>
          </cell>
          <cell r="AC72">
            <v>137.21073729864659</v>
          </cell>
          <cell r="AD72">
            <v>129.78717933483412</v>
          </cell>
          <cell r="AE72">
            <v>126.5758186479916</v>
          </cell>
          <cell r="AF72">
            <v>129.15914115781598</v>
          </cell>
          <cell r="AG72">
            <v>141.74900013556766</v>
          </cell>
          <cell r="AH72">
            <v>146.16450000532055</v>
          </cell>
          <cell r="AI72">
            <v>146.43067967522515</v>
          </cell>
          <cell r="AJ72">
            <v>139.02874479684033</v>
          </cell>
          <cell r="AK72">
            <v>142.16791273097786</v>
          </cell>
          <cell r="AL72">
            <v>153.75610045378659</v>
          </cell>
          <cell r="AM72">
            <v>155.47576613525715</v>
          </cell>
          <cell r="AN72">
            <v>158.97514689084093</v>
          </cell>
          <cell r="AO72">
            <v>151.66815050767264</v>
          </cell>
          <cell r="AP72">
            <v>154.40308050537377</v>
          </cell>
          <cell r="AQ72">
            <v>164.62137977377284</v>
          </cell>
          <cell r="AR72">
            <v>166.18139840655934</v>
          </cell>
          <cell r="AS72">
            <v>168.91048976996055</v>
          </cell>
          <cell r="AT72">
            <v>161.58094199905611</v>
          </cell>
          <cell r="AU72">
            <v>165.09980029686338</v>
          </cell>
          <cell r="AV72">
            <v>175.76271421627729</v>
          </cell>
          <cell r="AW72">
            <v>179.55543710705788</v>
          </cell>
          <cell r="AX72">
            <v>180.10974562783994</v>
          </cell>
          <cell r="AY72">
            <v>173.59123811299162</v>
          </cell>
          <cell r="AZ72">
            <v>177.62714839923197</v>
          </cell>
          <cell r="BA72">
            <v>189.13491690942959</v>
          </cell>
          <cell r="BB72">
            <v>193.65709171289737</v>
          </cell>
          <cell r="BC72">
            <v>194.43697337603871</v>
          </cell>
          <cell r="BD72">
            <v>187.76100753419712</v>
          </cell>
          <cell r="BE72">
            <v>191.90329524452787</v>
          </cell>
          <cell r="BF72">
            <v>204.07583167623255</v>
          </cell>
        </row>
        <row r="73">
          <cell r="D73" t="str">
            <v>Net New Shipments</v>
          </cell>
          <cell r="E73">
            <v>0</v>
          </cell>
          <cell r="F73">
            <v>0</v>
          </cell>
          <cell r="G73">
            <v>0</v>
          </cell>
          <cell r="H73">
            <v>0</v>
          </cell>
          <cell r="I73">
            <v>0</v>
          </cell>
          <cell r="J73">
            <v>0</v>
          </cell>
          <cell r="K73">
            <v>0</v>
          </cell>
          <cell r="L73">
            <v>6.528964001443569</v>
          </cell>
          <cell r="M73">
            <v>8.8851467852729797</v>
          </cell>
          <cell r="N73">
            <v>10.6042101593697</v>
          </cell>
          <cell r="O73">
            <v>7.3070745761031048</v>
          </cell>
          <cell r="P73">
            <v>5.8148448291299246</v>
          </cell>
          <cell r="Q73">
            <v>5.1862751130237825</v>
          </cell>
          <cell r="R73">
            <v>8.1337578039818279</v>
          </cell>
          <cell r="S73">
            <v>10.174091188344619</v>
          </cell>
          <cell r="T73">
            <v>11.725530258784147</v>
          </cell>
          <cell r="U73">
            <v>12.806719594515698</v>
          </cell>
          <cell r="V73">
            <v>18.273896232282464</v>
          </cell>
          <cell r="W73">
            <v>21.868678908992138</v>
          </cell>
          <cell r="X73">
            <v>23.207937415972975</v>
          </cell>
          <cell r="Y73">
            <v>15.557332667051346</v>
          </cell>
          <cell r="Z73">
            <v>10.756192365938432</v>
          </cell>
          <cell r="AA73">
            <v>9.8068988469574379</v>
          </cell>
          <cell r="AB73">
            <v>11.581615668063819</v>
          </cell>
          <cell r="AC73">
            <v>8.953762706673956</v>
          </cell>
          <cell r="AD73">
            <v>16.643500340391029</v>
          </cell>
          <cell r="AE73">
            <v>12.452926148848746</v>
          </cell>
          <cell r="AF73">
            <v>13.00877157316188</v>
          </cell>
          <cell r="AG73">
            <v>12.007100318218933</v>
          </cell>
          <cell r="AH73">
            <v>9.3112661299365982</v>
          </cell>
          <cell r="AI73">
            <v>12.544467215615782</v>
          </cell>
          <cell r="AJ73">
            <v>12.639405710832307</v>
          </cell>
          <cell r="AK73">
            <v>12.235167774395904</v>
          </cell>
          <cell r="AL73">
            <v>10.865279319986257</v>
          </cell>
          <cell r="AM73">
            <v>10.705632271302193</v>
          </cell>
          <cell r="AN73">
            <v>9.9353428791196166</v>
          </cell>
          <cell r="AO73">
            <v>9.9127914913834729</v>
          </cell>
          <cell r="AP73">
            <v>10.69671979148961</v>
          </cell>
          <cell r="AQ73">
            <v>11.141334442504444</v>
          </cell>
          <cell r="AR73">
            <v>13.374038700498545</v>
          </cell>
          <cell r="AS73">
            <v>11.199255857879393</v>
          </cell>
          <cell r="AT73">
            <v>12.01029611393551</v>
          </cell>
          <cell r="AU73">
            <v>12.527348102368592</v>
          </cell>
          <cell r="AV73">
            <v>13.372202693152303</v>
          </cell>
          <cell r="AW73">
            <v>14.101654605839485</v>
          </cell>
          <cell r="AX73">
            <v>14.327227748198766</v>
          </cell>
          <cell r="AY73">
            <v>14.169769421205501</v>
          </cell>
          <cell r="AZ73">
            <v>14.276146845295898</v>
          </cell>
          <cell r="BA73">
            <v>14.940914766802962</v>
          </cell>
          <cell r="BB73">
            <v>16.379649967943578</v>
          </cell>
          <cell r="BC73">
            <v>16.543446467623198</v>
          </cell>
          <cell r="BD73">
            <v>16.708880932299394</v>
          </cell>
          <cell r="BE73">
            <v>16.875969741622384</v>
          </cell>
          <cell r="BF73">
            <v>17.04472943903852</v>
          </cell>
        </row>
        <row r="74">
          <cell r="D74" t="str">
            <v>Replacement Shipments</v>
          </cell>
          <cell r="E74">
            <v>0</v>
          </cell>
          <cell r="F74">
            <v>0</v>
          </cell>
          <cell r="G74">
            <v>0</v>
          </cell>
          <cell r="H74">
            <v>0</v>
          </cell>
          <cell r="I74">
            <v>0</v>
          </cell>
          <cell r="J74">
            <v>0</v>
          </cell>
          <cell r="K74">
            <v>0</v>
          </cell>
          <cell r="L74">
            <v>341.59508085512061</v>
          </cell>
          <cell r="M74">
            <v>349.26507830622637</v>
          </cell>
          <cell r="N74">
            <v>357.05714459490395</v>
          </cell>
          <cell r="O74">
            <v>364.97178294109085</v>
          </cell>
          <cell r="P74">
            <v>373.00945506518161</v>
          </cell>
          <cell r="Q74">
            <v>381.17057999103412</v>
          </cell>
          <cell r="R74">
            <v>389.4555328527519</v>
          </cell>
          <cell r="S74">
            <v>397.86464370635576</v>
          </cell>
          <cell r="T74">
            <v>406.3981963474771</v>
          </cell>
          <cell r="U74">
            <v>415.0564271362249</v>
          </cell>
          <cell r="V74">
            <v>423.83952383039787</v>
          </cell>
          <cell r="W74">
            <v>432.74762442822748</v>
          </cell>
          <cell r="X74">
            <v>425.55176817452093</v>
          </cell>
          <cell r="Y74">
            <v>454.52399964158445</v>
          </cell>
          <cell r="Z74">
            <v>478.44557139196917</v>
          </cell>
          <cell r="AA74">
            <v>458.49011442158076</v>
          </cell>
          <cell r="AB74">
            <v>454.12200213102147</v>
          </cell>
          <cell r="AC74">
            <v>457.34317259625726</v>
          </cell>
          <cell r="AD74">
            <v>492.79375060984756</v>
          </cell>
          <cell r="AE74">
            <v>520.66388062765554</v>
          </cell>
          <cell r="AF74">
            <v>544.5572745776617</v>
          </cell>
          <cell r="AG74">
            <v>564.5301193044337</v>
          </cell>
          <cell r="AH74">
            <v>625.36714693602471</v>
          </cell>
          <cell r="AI74">
            <v>669.87583036535807</v>
          </cell>
          <cell r="AJ74">
            <v>677.79837093147898</v>
          </cell>
          <cell r="AK74">
            <v>637.42510705225186</v>
          </cell>
          <cell r="AL74">
            <v>617.66290013391097</v>
          </cell>
          <cell r="AM74">
            <v>589.91997328441516</v>
          </cell>
          <cell r="AN74">
            <v>603.74346559656863</v>
          </cell>
          <cell r="AO74">
            <v>582.95155474495459</v>
          </cell>
          <cell r="AP74">
            <v>694.17664844395188</v>
          </cell>
          <cell r="AQ74">
            <v>683.044183621108</v>
          </cell>
          <cell r="AR74">
            <v>713.87275228416092</v>
          </cell>
          <cell r="AS74">
            <v>725.46971670114579</v>
          </cell>
          <cell r="AT74">
            <v>760.89245525260003</v>
          </cell>
          <cell r="AU74">
            <v>794.72501775419232</v>
          </cell>
          <cell r="AV74">
            <v>803.59243655036835</v>
          </cell>
          <cell r="AW74">
            <v>759.19598244645067</v>
          </cell>
          <cell r="AX74">
            <v>725.79991946975986</v>
          </cell>
          <cell r="AY74">
            <v>696.46810056493609</v>
          </cell>
          <cell r="AZ74">
            <v>702.62526452569341</v>
          </cell>
          <cell r="BA74">
            <v>681.60891030913081</v>
          </cell>
          <cell r="BB74">
            <v>800.63607400098829</v>
          </cell>
          <cell r="BC74">
            <v>793.92864986949053</v>
          </cell>
          <cell r="BD74">
            <v>846.97827483560923</v>
          </cell>
          <cell r="BE74">
            <v>836.93064757872912</v>
          </cell>
          <cell r="BF74">
            <v>880.42528868035288</v>
          </cell>
        </row>
        <row r="75">
          <cell r="D75" t="str">
            <v>Net New Shipments</v>
          </cell>
          <cell r="E75">
            <v>0</v>
          </cell>
          <cell r="F75">
            <v>0</v>
          </cell>
          <cell r="G75">
            <v>0</v>
          </cell>
          <cell r="H75">
            <v>0</v>
          </cell>
          <cell r="I75">
            <v>0</v>
          </cell>
          <cell r="J75">
            <v>0</v>
          </cell>
          <cell r="K75">
            <v>0</v>
          </cell>
          <cell r="L75">
            <v>83.956687319400316</v>
          </cell>
          <cell r="M75">
            <v>105.25892133535808</v>
          </cell>
          <cell r="N75">
            <v>121.38842679706522</v>
          </cell>
          <cell r="O75">
            <v>93.518331480489906</v>
          </cell>
          <cell r="P75">
            <v>81.112547065839863</v>
          </cell>
          <cell r="Q75">
            <v>76.172592605223144</v>
          </cell>
          <cell r="R75">
            <v>103.33821775709566</v>
          </cell>
          <cell r="S75">
            <v>122.79923692129978</v>
          </cell>
          <cell r="T75">
            <v>138.1590782301846</v>
          </cell>
          <cell r="U75">
            <v>149.4736921682088</v>
          </cell>
          <cell r="V75">
            <v>201.52762310562684</v>
          </cell>
          <cell r="W75">
            <v>237.12820593713059</v>
          </cell>
          <cell r="X75">
            <v>252.24660275695805</v>
          </cell>
          <cell r="Y75">
            <v>182.90110741066746</v>
          </cell>
          <cell r="Z75">
            <v>139.21732874194186</v>
          </cell>
          <cell r="AA75">
            <v>131.42985886283441</v>
          </cell>
          <cell r="AB75">
            <v>149.62146346554709</v>
          </cell>
          <cell r="AC75">
            <v>125.60838214869727</v>
          </cell>
          <cell r="AD75">
            <v>201.38289783410437</v>
          </cell>
          <cell r="AE75">
            <v>162.38030299345246</v>
          </cell>
          <cell r="AF75">
            <v>169.31547770649922</v>
          </cell>
          <cell r="AG75">
            <v>160.93959739671209</v>
          </cell>
          <cell r="AH75">
            <v>135.52530831657532</v>
          </cell>
          <cell r="AI75">
            <v>124.84918738883425</v>
          </cell>
          <cell r="AJ75">
            <v>125.79406561888936</v>
          </cell>
          <cell r="AK75">
            <v>121.77087539419881</v>
          </cell>
          <cell r="AL75">
            <v>108.13701933584889</v>
          </cell>
          <cell r="AM75">
            <v>106.54812728052093</v>
          </cell>
          <cell r="AN75">
            <v>98.881798929124727</v>
          </cell>
          <cell r="AO75">
            <v>98.657355564176214</v>
          </cell>
          <cell r="AP75">
            <v>106.45942555703641</v>
          </cell>
          <cell r="AQ75">
            <v>110.88446624838252</v>
          </cell>
          <cell r="AR75">
            <v>133.1055225514483</v>
          </cell>
          <cell r="AS75">
            <v>111.46093087758335</v>
          </cell>
          <cell r="AT75">
            <v>119.53283342775285</v>
          </cell>
          <cell r="AU75">
            <v>124.67880889917797</v>
          </cell>
          <cell r="AV75">
            <v>133.08724963309396</v>
          </cell>
          <cell r="AW75">
            <v>140.34714174113651</v>
          </cell>
          <cell r="AX75">
            <v>142.59216522728457</v>
          </cell>
          <cell r="AY75">
            <v>141.02505649043633</v>
          </cell>
          <cell r="AZ75">
            <v>142.08378100427399</v>
          </cell>
          <cell r="BA75">
            <v>148.69990374394547</v>
          </cell>
          <cell r="BB75">
            <v>163.01895912052896</v>
          </cell>
          <cell r="BC75">
            <v>164.64914871173642</v>
          </cell>
          <cell r="BD75">
            <v>166.29564019885223</v>
          </cell>
          <cell r="BE75">
            <v>167.95859660083988</v>
          </cell>
          <cell r="BF75">
            <v>169.63818256685045</v>
          </cell>
        </row>
        <row r="76">
          <cell r="D76" t="str">
            <v>Replacement Shipments</v>
          </cell>
          <cell r="E76">
            <v>0</v>
          </cell>
          <cell r="F76">
            <v>0</v>
          </cell>
          <cell r="G76">
            <v>0</v>
          </cell>
          <cell r="H76">
            <v>0</v>
          </cell>
          <cell r="I76">
            <v>0</v>
          </cell>
          <cell r="J76">
            <v>0</v>
          </cell>
          <cell r="K76">
            <v>0</v>
          </cell>
          <cell r="L76">
            <v>189.03710414985835</v>
          </cell>
          <cell r="M76">
            <v>193.2273586679525</v>
          </cell>
          <cell r="N76">
            <v>197.48275107626856</v>
          </cell>
          <cell r="O76">
            <v>201.80350321900667</v>
          </cell>
          <cell r="P76">
            <v>206.18981370377259</v>
          </cell>
          <cell r="Q76">
            <v>210.64185727243978</v>
          </cell>
          <cell r="R76">
            <v>215.15978417519969</v>
          </cell>
          <cell r="S76">
            <v>219.74371954840996</v>
          </cell>
          <cell r="T76">
            <v>224.39376279686076</v>
          </cell>
          <cell r="U76">
            <v>229.10998698108722</v>
          </cell>
          <cell r="V76">
            <v>222.88984304981273</v>
          </cell>
          <cell r="W76">
            <v>237.1252342357954</v>
          </cell>
          <cell r="X76">
            <v>248.85134072425322</v>
          </cell>
          <cell r="Y76">
            <v>239.583529895471</v>
          </cell>
          <cell r="Z76">
            <v>237.87003355566975</v>
          </cell>
          <cell r="AA76">
            <v>239.82163675273534</v>
          </cell>
          <cell r="AB76">
            <v>257.03050864815498</v>
          </cell>
          <cell r="AC76">
            <v>270.55788917541588</v>
          </cell>
          <cell r="AD76">
            <v>282.14405573836393</v>
          </cell>
          <cell r="AE76">
            <v>291.84138357310292</v>
          </cell>
          <cell r="AF76">
            <v>309.56323841709559</v>
          </cell>
          <cell r="AG76">
            <v>339.87268787529655</v>
          </cell>
          <cell r="AH76">
            <v>358.03512724444647</v>
          </cell>
          <cell r="AI76">
            <v>316.1078305321451</v>
          </cell>
          <cell r="AJ76">
            <v>293.85879117861504</v>
          </cell>
          <cell r="AK76">
            <v>291.95519738183714</v>
          </cell>
          <cell r="AL76">
            <v>317.24838085484691</v>
          </cell>
          <cell r="AM76">
            <v>319.51093077552844</v>
          </cell>
          <cell r="AN76">
            <v>365.38998597909676</v>
          </cell>
          <cell r="AO76">
            <v>356.95228164789194</v>
          </cell>
          <cell r="AP76">
            <v>377.50490126300633</v>
          </cell>
          <cell r="AQ76">
            <v>403.70812296946195</v>
          </cell>
          <cell r="AR76">
            <v>410.12602274492758</v>
          </cell>
          <cell r="AS76">
            <v>372.34914034638115</v>
          </cell>
          <cell r="AT76">
            <v>350.5257440457591</v>
          </cell>
          <cell r="AU76">
            <v>346.80980775320097</v>
          </cell>
          <cell r="AV76">
            <v>365.96129388258089</v>
          </cell>
          <cell r="AW76">
            <v>367.50808928203526</v>
          </cell>
          <cell r="AX76">
            <v>409.93366307362066</v>
          </cell>
          <cell r="AY76">
            <v>401.39485284747241</v>
          </cell>
          <cell r="AZ76">
            <v>425.46210195147773</v>
          </cell>
          <cell r="BA76">
            <v>453.65868933109158</v>
          </cell>
          <cell r="BB76">
            <v>470.08659668512576</v>
          </cell>
          <cell r="BC76">
            <v>422.55938902141571</v>
          </cell>
          <cell r="BD76">
            <v>404.37217475456566</v>
          </cell>
          <cell r="BE76">
            <v>402.97436649181702</v>
          </cell>
          <cell r="BF76">
            <v>425.9136363485988</v>
          </cell>
        </row>
        <row r="77">
          <cell r="D77" t="str">
            <v>Net New Shipments</v>
          </cell>
          <cell r="E77">
            <v>0</v>
          </cell>
          <cell r="F77">
            <v>0</v>
          </cell>
          <cell r="G77">
            <v>0</v>
          </cell>
          <cell r="H77">
            <v>0</v>
          </cell>
          <cell r="I77">
            <v>0</v>
          </cell>
          <cell r="J77">
            <v>0</v>
          </cell>
          <cell r="K77">
            <v>0</v>
          </cell>
          <cell r="L77">
            <v>33.852738899954375</v>
          </cell>
          <cell r="M77">
            <v>43.897875567842902</v>
          </cell>
          <cell r="N77">
            <v>51.368589647984663</v>
          </cell>
          <cell r="O77">
            <v>37.780026676464331</v>
          </cell>
          <cell r="P77">
            <v>31.680219851897164</v>
          </cell>
          <cell r="Q77">
            <v>29.179779480295565</v>
          </cell>
          <cell r="R77">
            <v>41.870724472955317</v>
          </cell>
          <cell r="S77">
            <v>50.814169627005867</v>
          </cell>
          <cell r="T77">
            <v>57.750292941503176</v>
          </cell>
          <cell r="U77">
            <v>62.731396592015699</v>
          </cell>
          <cell r="V77">
            <v>86.673395367282865</v>
          </cell>
          <cell r="W77">
            <v>102.74745363950115</v>
          </cell>
          <cell r="X77">
            <v>109.18378652019328</v>
          </cell>
          <cell r="Y77">
            <v>76.52430063667407</v>
          </cell>
          <cell r="Z77">
            <v>55.988757622945286</v>
          </cell>
          <cell r="AA77">
            <v>52.133560629101794</v>
          </cell>
          <cell r="AB77">
            <v>60.217872206691936</v>
          </cell>
          <cell r="AC77">
            <v>48.953041600112556</v>
          </cell>
          <cell r="AD77">
            <v>83.245930240732832</v>
          </cell>
          <cell r="AE77">
            <v>65.11089807478902</v>
          </cell>
          <cell r="AF77">
            <v>67.941662845910741</v>
          </cell>
          <cell r="AG77">
            <v>63.835435094165405</v>
          </cell>
          <cell r="AH77">
            <v>52.090895500481111</v>
          </cell>
          <cell r="AI77">
            <v>56.241309814236047</v>
          </cell>
          <cell r="AJ77">
            <v>56.666952867144118</v>
          </cell>
          <cell r="AK77">
            <v>54.854610371363833</v>
          </cell>
          <cell r="AL77">
            <v>48.712913027733947</v>
          </cell>
          <cell r="AM77">
            <v>47.997158506506821</v>
          </cell>
          <cell r="AN77">
            <v>44.5436770945239</v>
          </cell>
          <cell r="AO77">
            <v>44.442571199580478</v>
          </cell>
          <cell r="AP77">
            <v>47.957200688471403</v>
          </cell>
          <cell r="AQ77">
            <v>49.950566361629626</v>
          </cell>
          <cell r="AR77">
            <v>59.960573940198174</v>
          </cell>
          <cell r="AS77">
            <v>50.210248675034563</v>
          </cell>
          <cell r="AT77">
            <v>53.846430708806565</v>
          </cell>
          <cell r="AU77">
            <v>56.164558738616051</v>
          </cell>
          <cell r="AV77">
            <v>59.952342466017889</v>
          </cell>
          <cell r="AW77">
            <v>63.222734927561731</v>
          </cell>
          <cell r="AX77">
            <v>64.234059583056023</v>
          </cell>
          <cell r="AY77">
            <v>63.528117879909587</v>
          </cell>
          <cell r="AZ77">
            <v>64.005045720899034</v>
          </cell>
          <cell r="BA77">
            <v>66.985436835597284</v>
          </cell>
          <cell r="BB77">
            <v>73.435798640303801</v>
          </cell>
          <cell r="BC77">
            <v>74.170156626707467</v>
          </cell>
          <cell r="BD77">
            <v>74.91185819297425</v>
          </cell>
          <cell r="BE77">
            <v>75.660976774903247</v>
          </cell>
          <cell r="BF77">
            <v>76.417586542653225</v>
          </cell>
        </row>
        <row r="78">
          <cell r="D78"/>
          <cell r="E78"/>
          <cell r="F78"/>
          <cell r="G78"/>
          <cell r="H78"/>
          <cell r="I78"/>
          <cell r="J78"/>
          <cell r="K78"/>
          <cell r="L78"/>
          <cell r="M78"/>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row>
        <row r="80">
          <cell r="D80" t="str">
            <v>Small Off</v>
          </cell>
        </row>
        <row r="82">
          <cell r="D82"/>
        </row>
        <row r="84">
          <cell r="D84"/>
          <cell r="E84"/>
          <cell r="F84"/>
          <cell r="G84"/>
          <cell r="H84"/>
          <cell r="I84"/>
          <cell r="J84"/>
          <cell r="K84"/>
          <cell r="L84"/>
          <cell r="M84"/>
          <cell r="N84"/>
          <cell r="O84"/>
          <cell r="P84"/>
          <cell r="Q84"/>
          <cell r="R84"/>
          <cell r="S84"/>
          <cell r="T84"/>
          <cell r="U84"/>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row>
        <row r="85">
          <cell r="D85" t="str">
            <v>SHIPMENTS</v>
          </cell>
          <cell r="E85">
            <v>1981</v>
          </cell>
          <cell r="F85">
            <v>1982</v>
          </cell>
          <cell r="G85">
            <v>1983</v>
          </cell>
          <cell r="H85">
            <v>1984</v>
          </cell>
          <cell r="I85">
            <v>1985</v>
          </cell>
          <cell r="J85">
            <v>1986</v>
          </cell>
          <cell r="K85">
            <v>1987</v>
          </cell>
          <cell r="L85">
            <v>1988</v>
          </cell>
          <cell r="M85">
            <v>1989</v>
          </cell>
          <cell r="N85">
            <v>1990</v>
          </cell>
          <cell r="O85">
            <v>1991</v>
          </cell>
          <cell r="P85">
            <v>1992</v>
          </cell>
          <cell r="Q85">
            <v>1993</v>
          </cell>
          <cell r="R85">
            <v>1994</v>
          </cell>
          <cell r="S85">
            <v>1995</v>
          </cell>
          <cell r="T85">
            <v>1996</v>
          </cell>
          <cell r="U85">
            <v>1997</v>
          </cell>
          <cell r="V85">
            <v>1998</v>
          </cell>
          <cell r="W85">
            <v>1999</v>
          </cell>
          <cell r="X85">
            <v>2000</v>
          </cell>
          <cell r="Y85">
            <v>2001</v>
          </cell>
          <cell r="Z85">
            <v>2002</v>
          </cell>
          <cell r="AA85">
            <v>2003</v>
          </cell>
          <cell r="AB85">
            <v>2004</v>
          </cell>
          <cell r="AC85">
            <v>2005</v>
          </cell>
          <cell r="AD85">
            <v>2006</v>
          </cell>
          <cell r="AE85">
            <v>2007</v>
          </cell>
          <cell r="AF85">
            <v>2008</v>
          </cell>
          <cell r="AG85">
            <v>2009</v>
          </cell>
          <cell r="AH85">
            <v>2010</v>
          </cell>
          <cell r="AI85">
            <v>2011</v>
          </cell>
          <cell r="AJ85">
            <v>2012</v>
          </cell>
          <cell r="AK85">
            <v>2013</v>
          </cell>
          <cell r="AL85">
            <v>2014</v>
          </cell>
          <cell r="AM85">
            <v>2015</v>
          </cell>
          <cell r="AN85">
            <v>2016</v>
          </cell>
          <cell r="AO85">
            <v>2017</v>
          </cell>
          <cell r="AP85">
            <v>2018</v>
          </cell>
          <cell r="AQ85">
            <v>2019</v>
          </cell>
          <cell r="AR85">
            <v>2020</v>
          </cell>
          <cell r="AS85">
            <v>2021</v>
          </cell>
          <cell r="AT85">
            <v>2022</v>
          </cell>
          <cell r="AU85">
            <v>2023</v>
          </cell>
          <cell r="AV85">
            <v>2024</v>
          </cell>
          <cell r="AW85">
            <v>2025</v>
          </cell>
          <cell r="AX85">
            <v>2026</v>
          </cell>
          <cell r="AY85">
            <v>2027</v>
          </cell>
          <cell r="AZ85">
            <v>2028</v>
          </cell>
          <cell r="BA85">
            <v>2029</v>
          </cell>
          <cell r="BB85">
            <v>2030</v>
          </cell>
          <cell r="BC85">
            <v>2031</v>
          </cell>
          <cell r="BD85">
            <v>2032</v>
          </cell>
          <cell r="BE85">
            <v>2033</v>
          </cell>
          <cell r="BF85">
            <v>2034</v>
          </cell>
        </row>
        <row r="86">
          <cell r="D86" t="str">
            <v>Replacement Shipments</v>
          </cell>
          <cell r="E86">
            <v>0</v>
          </cell>
          <cell r="F86">
            <v>0</v>
          </cell>
          <cell r="G86">
            <v>0</v>
          </cell>
          <cell r="H86">
            <v>0</v>
          </cell>
          <cell r="I86">
            <v>0</v>
          </cell>
          <cell r="J86">
            <v>0</v>
          </cell>
          <cell r="K86">
            <v>0</v>
          </cell>
          <cell r="L86">
            <v>27.476832593092695</v>
          </cell>
          <cell r="M86">
            <v>28.081947239524023</v>
          </cell>
          <cell r="N86">
            <v>28.696356007105816</v>
          </cell>
          <cell r="O86">
            <v>29.320087137739076</v>
          </cell>
          <cell r="P86">
            <v>29.953165479629757</v>
          </cell>
          <cell r="Q86">
            <v>30.59561239827903</v>
          </cell>
          <cell r="R86">
            <v>31.247445688013613</v>
          </cell>
          <cell r="S86">
            <v>31.90867948414434</v>
          </cell>
          <cell r="T86">
            <v>32.579324175842331</v>
          </cell>
          <cell r="U86">
            <v>31.262186056158157</v>
          </cell>
          <cell r="V86">
            <v>33.233365005963151</v>
          </cell>
          <cell r="W86">
            <v>34.844449891674472</v>
          </cell>
          <cell r="X86">
            <v>33.556572443128026</v>
          </cell>
          <cell r="Y86">
            <v>33.32448794461326</v>
          </cell>
          <cell r="Z86">
            <v>33.602503607229522</v>
          </cell>
          <cell r="AA86">
            <v>35.963224219528051</v>
          </cell>
          <cell r="AB86">
            <v>37.807399603420279</v>
          </cell>
          <cell r="AC86">
            <v>39.37753543287387</v>
          </cell>
          <cell r="AD86">
            <v>38.687247728559782</v>
          </cell>
          <cell r="AE86">
            <v>43.828178573823948</v>
          </cell>
          <cell r="AF86">
            <v>47.52344144722862</v>
          </cell>
          <cell r="AG86">
            <v>47.012037391125226</v>
          </cell>
          <cell r="AH86">
            <v>42.344296152203789</v>
          </cell>
          <cell r="AI86">
            <v>39.838713519368838</v>
          </cell>
          <cell r="AJ86">
            <v>41.649054085346727</v>
          </cell>
          <cell r="AK86">
            <v>44.522172263723647</v>
          </cell>
          <cell r="AL86">
            <v>44.568735240635206</v>
          </cell>
          <cell r="AM86">
            <v>48.336792685018452</v>
          </cell>
          <cell r="AN86">
            <v>51.048118385472492</v>
          </cell>
          <cell r="AO86">
            <v>55.065648528445209</v>
          </cell>
          <cell r="AP86">
            <v>53.973496936758316</v>
          </cell>
          <cell r="AQ86">
            <v>47.742768786252022</v>
          </cell>
          <cell r="AR86">
            <v>47.111726880515192</v>
          </cell>
          <cell r="AS86">
            <v>48.977110752225251</v>
          </cell>
          <cell r="AT86">
            <v>51.6158604347345</v>
          </cell>
          <cell r="AU86">
            <v>50.868191431845631</v>
          </cell>
          <cell r="AV86">
            <v>54.543688937397633</v>
          </cell>
          <cell r="AW86">
            <v>56.808417349581134</v>
          </cell>
          <cell r="AX86">
            <v>60.812872681045363</v>
          </cell>
          <cell r="AY86">
            <v>60.175225924267423</v>
          </cell>
          <cell r="AZ86">
            <v>54.202275823781903</v>
          </cell>
          <cell r="BA86">
            <v>54.865708017325034</v>
          </cell>
          <cell r="BB86">
            <v>55.470199385583719</v>
          </cell>
          <cell r="BC86">
            <v>58.579172834262991</v>
          </cell>
          <cell r="BD86">
            <v>58.131279497860774</v>
          </cell>
          <cell r="BE86">
            <v>62.29660559647948</v>
          </cell>
          <cell r="BF86">
            <v>64.984254601151918</v>
          </cell>
        </row>
        <row r="87">
          <cell r="D87" t="str">
            <v>Net New Shipments</v>
          </cell>
          <cell r="E87">
            <v>0</v>
          </cell>
          <cell r="F87">
            <v>0</v>
          </cell>
          <cell r="G87">
            <v>0</v>
          </cell>
          <cell r="H87">
            <v>0</v>
          </cell>
          <cell r="I87">
            <v>0</v>
          </cell>
          <cell r="J87">
            <v>0</v>
          </cell>
          <cell r="K87">
            <v>0</v>
          </cell>
          <cell r="L87">
            <v>3.7853534630654622</v>
          </cell>
          <cell r="M87">
            <v>5.1514177664391241</v>
          </cell>
          <cell r="N87">
            <v>6.1480938845686524</v>
          </cell>
          <cell r="O87">
            <v>4.2364853053889533</v>
          </cell>
          <cell r="P87">
            <v>3.371322464983507</v>
          </cell>
          <cell r="Q87">
            <v>3.0068912089504942</v>
          </cell>
          <cell r="R87">
            <v>4.7157785315144398</v>
          </cell>
          <cell r="S87">
            <v>5.8987201192759358</v>
          </cell>
          <cell r="T87">
            <v>6.7982112570315394</v>
          </cell>
          <cell r="U87">
            <v>7.4250616724016254</v>
          </cell>
          <cell r="V87">
            <v>10.594813567860793</v>
          </cell>
          <cell r="W87">
            <v>12.678991555554148</v>
          </cell>
          <cell r="X87">
            <v>13.4554649479972</v>
          </cell>
          <cell r="Y87">
            <v>9.019808207590529</v>
          </cell>
          <cell r="Z87">
            <v>6.2362099121393157</v>
          </cell>
          <cell r="AA87">
            <v>5.6858298658186754</v>
          </cell>
          <cell r="AB87">
            <v>6.7147726603033675</v>
          </cell>
          <cell r="AC87">
            <v>5.1911998077613362</v>
          </cell>
          <cell r="AD87">
            <v>9.6495449564586693</v>
          </cell>
          <cell r="AE87">
            <v>7.219939811648544</v>
          </cell>
          <cell r="AF87">
            <v>7.5422070812165884</v>
          </cell>
          <cell r="AG87">
            <v>6.9614595456330903</v>
          </cell>
          <cell r="AH87">
            <v>5.3984726340482325</v>
          </cell>
          <cell r="AI87">
            <v>7.2730133611463543</v>
          </cell>
          <cell r="AJ87">
            <v>7.3280566668785241</v>
          </cell>
          <cell r="AK87">
            <v>7.0936881710108537</v>
          </cell>
          <cell r="AL87">
            <v>6.2994561912104245</v>
          </cell>
          <cell r="AM87">
            <v>6.2068962523791811</v>
          </cell>
          <cell r="AN87">
            <v>5.7602989641086424</v>
          </cell>
          <cell r="AO87">
            <v>5.747224152600154</v>
          </cell>
          <cell r="AP87">
            <v>6.2017289875091137</v>
          </cell>
          <cell r="AQ87">
            <v>6.4595070375298747</v>
          </cell>
          <cell r="AR87">
            <v>7.7539811368098412</v>
          </cell>
          <cell r="AS87">
            <v>6.4930886333584681</v>
          </cell>
          <cell r="AT87">
            <v>6.9633123995284905</v>
          </cell>
          <cell r="AU87">
            <v>7.2630880660151433</v>
          </cell>
          <cell r="AV87">
            <v>7.7529166590818477</v>
          </cell>
          <cell r="AW87">
            <v>8.1758372515707833</v>
          </cell>
          <cell r="AX87">
            <v>8.3066197272308955</v>
          </cell>
          <cell r="AY87">
            <v>8.215328762348804</v>
          </cell>
          <cell r="AZ87">
            <v>8.2770041139947352</v>
          </cell>
          <cell r="BA87">
            <v>8.6624223140727281</v>
          </cell>
          <cell r="BB87">
            <v>9.4965701627772887</v>
          </cell>
          <cell r="BC87">
            <v>9.591535864404932</v>
          </cell>
          <cell r="BD87">
            <v>9.6874512230491518</v>
          </cell>
          <cell r="BE87">
            <v>9.7843257352794808</v>
          </cell>
          <cell r="BF87">
            <v>9.8821689926322733</v>
          </cell>
        </row>
        <row r="88">
          <cell r="D88" t="str">
            <v>Replacement Shipments</v>
          </cell>
          <cell r="E88">
            <v>0</v>
          </cell>
          <cell r="F88">
            <v>0</v>
          </cell>
          <cell r="G88">
            <v>0</v>
          </cell>
          <cell r="H88">
            <v>0</v>
          </cell>
          <cell r="I88">
            <v>0</v>
          </cell>
          <cell r="J88">
            <v>0</v>
          </cell>
          <cell r="K88">
            <v>0</v>
          </cell>
          <cell r="L88">
            <v>27.753521612336044</v>
          </cell>
          <cell r="M88">
            <v>28.384654671435364</v>
          </cell>
          <cell r="N88">
            <v>29.026064490327268</v>
          </cell>
          <cell r="O88">
            <v>29.677800575340928</v>
          </cell>
          <cell r="P88">
            <v>30.339909110516196</v>
          </cell>
          <cell r="Q88">
            <v>31.012432855527244</v>
          </cell>
          <cell r="R88">
            <v>31.695411043743352</v>
          </cell>
          <cell r="S88">
            <v>32.388879280517763</v>
          </cell>
          <cell r="T88">
            <v>33.09286944179744</v>
          </cell>
          <cell r="U88">
            <v>33.80740957314827</v>
          </cell>
          <cell r="V88">
            <v>34.532523789291929</v>
          </cell>
          <cell r="W88">
            <v>35.268232174252319</v>
          </cell>
          <cell r="X88">
            <v>36.01455068221108</v>
          </cell>
          <cell r="Y88">
            <v>36.771491039173043</v>
          </cell>
          <cell r="Z88">
            <v>34.062444050778481</v>
          </cell>
          <cell r="AA88">
            <v>36.970350948833904</v>
          </cell>
          <cell r="AB88">
            <v>39.272887631275026</v>
          </cell>
          <cell r="AC88">
            <v>36.73860941765593</v>
          </cell>
          <cell r="AD88">
            <v>35.958779885488632</v>
          </cell>
          <cell r="AE88">
            <v>36.023918203778102</v>
          </cell>
          <cell r="AF88">
            <v>39.555041929600726</v>
          </cell>
          <cell r="AG88">
            <v>42.220079479310982</v>
          </cell>
          <cell r="AH88">
            <v>44.423221536850043</v>
          </cell>
          <cell r="AI88">
            <v>46.182512360484274</v>
          </cell>
          <cell r="AJ88">
            <v>52.190546402393295</v>
          </cell>
          <cell r="AK88">
            <v>56.399884766842504</v>
          </cell>
          <cell r="AL88">
            <v>58.440325595539804</v>
          </cell>
          <cell r="AM88">
            <v>51.804504718490634</v>
          </cell>
          <cell r="AN88">
            <v>44.456127237677265</v>
          </cell>
          <cell r="AO88">
            <v>46.446734058531753</v>
          </cell>
          <cell r="AP88">
            <v>50.464175398447331</v>
          </cell>
          <cell r="AQ88">
            <v>45.390609097258157</v>
          </cell>
          <cell r="AR88">
            <v>52.041354812919614</v>
          </cell>
          <cell r="AS88">
            <v>48.057151223192399</v>
          </cell>
          <cell r="AT88">
            <v>52.125387064961707</v>
          </cell>
          <cell r="AU88">
            <v>53.82251205536619</v>
          </cell>
          <cell r="AV88">
            <v>53.420675926930457</v>
          </cell>
          <cell r="AW88">
            <v>58.304201295728198</v>
          </cell>
          <cell r="AX88">
            <v>64.403974180524017</v>
          </cell>
          <cell r="AY88">
            <v>68.222698385194079</v>
          </cell>
          <cell r="AZ88">
            <v>68.939419247557026</v>
          </cell>
          <cell r="BA88">
            <v>62.149331805789288</v>
          </cell>
          <cell r="BB88">
            <v>54.056625511191669</v>
          </cell>
          <cell r="BC88">
            <v>56.025440979532135</v>
          </cell>
          <cell r="BD88">
            <v>60.800390377629036</v>
          </cell>
          <cell r="BE88">
            <v>56.156454159808092</v>
          </cell>
          <cell r="BF88">
            <v>64.964656707602671</v>
          </cell>
        </row>
        <row r="89">
          <cell r="D89" t="str">
            <v>Net New Shipments</v>
          </cell>
          <cell r="E89">
            <v>0</v>
          </cell>
          <cell r="F89">
            <v>0</v>
          </cell>
          <cell r="G89">
            <v>0</v>
          </cell>
          <cell r="H89">
            <v>0</v>
          </cell>
          <cell r="I89">
            <v>0</v>
          </cell>
          <cell r="J89">
            <v>0</v>
          </cell>
          <cell r="K89">
            <v>0</v>
          </cell>
          <cell r="L89">
            <v>6.3089224384424369</v>
          </cell>
          <cell r="M89">
            <v>8.5856962773985401</v>
          </cell>
          <cell r="N89">
            <v>10.246823140947754</v>
          </cell>
          <cell r="O89">
            <v>7.0608088423149979</v>
          </cell>
          <cell r="P89">
            <v>5.6188707749724358</v>
          </cell>
          <cell r="Q89">
            <v>5.0114853482508579</v>
          </cell>
          <cell r="R89">
            <v>7.8596308858573707</v>
          </cell>
          <cell r="S89">
            <v>9.8312001987932263</v>
          </cell>
          <cell r="T89">
            <v>11.330352095052604</v>
          </cell>
          <cell r="U89">
            <v>12.375102787336004</v>
          </cell>
          <cell r="V89">
            <v>17.658022613101366</v>
          </cell>
          <cell r="W89">
            <v>21.131652592590182</v>
          </cell>
          <cell r="X89">
            <v>22.425774913328723</v>
          </cell>
          <cell r="Y89">
            <v>15.033013679317595</v>
          </cell>
          <cell r="Z89">
            <v>10.393683186898784</v>
          </cell>
          <cell r="AA89">
            <v>9.4763831096978492</v>
          </cell>
          <cell r="AB89">
            <v>11.191287767172305</v>
          </cell>
          <cell r="AC89">
            <v>8.6519996796022269</v>
          </cell>
          <cell r="AD89">
            <v>16.082574927430983</v>
          </cell>
          <cell r="AE89">
            <v>12.033233019414297</v>
          </cell>
          <cell r="AF89">
            <v>12.570345135360981</v>
          </cell>
          <cell r="AG89">
            <v>11.602432576055207</v>
          </cell>
          <cell r="AH89">
            <v>8.9974543900804065</v>
          </cell>
          <cell r="AI89">
            <v>12.121688935243924</v>
          </cell>
          <cell r="AJ89">
            <v>12.213427778130722</v>
          </cell>
          <cell r="AK89">
            <v>11.822813618351574</v>
          </cell>
          <cell r="AL89">
            <v>10.499093652017223</v>
          </cell>
          <cell r="AM89">
            <v>10.344827087298656</v>
          </cell>
          <cell r="AN89">
            <v>9.600498273514404</v>
          </cell>
          <cell r="AO89">
            <v>9.5787069210003892</v>
          </cell>
          <cell r="AP89">
            <v>10.336214979181705</v>
          </cell>
          <cell r="AQ89">
            <v>10.765845062549943</v>
          </cell>
          <cell r="AR89">
            <v>12.92330189468305</v>
          </cell>
          <cell r="AS89">
            <v>10.821814388930648</v>
          </cell>
          <cell r="AT89">
            <v>11.605520665880817</v>
          </cell>
          <cell r="AU89">
            <v>12.105146776691981</v>
          </cell>
          <cell r="AV89">
            <v>12.921527765136261</v>
          </cell>
          <cell r="AW89">
            <v>13.626395419284785</v>
          </cell>
          <cell r="AX89">
            <v>13.844366212051568</v>
          </cell>
          <cell r="AY89">
            <v>13.692214603914522</v>
          </cell>
          <cell r="AZ89">
            <v>13.795006856657892</v>
          </cell>
          <cell r="BA89">
            <v>14.437370523454774</v>
          </cell>
          <cell r="BB89">
            <v>15.82761693796192</v>
          </cell>
          <cell r="BC89">
            <v>15.985893107341781</v>
          </cell>
          <cell r="BD89">
            <v>16.145752038415043</v>
          </cell>
          <cell r="BE89">
            <v>16.307209558799286</v>
          </cell>
          <cell r="BF89">
            <v>16.470281654387122</v>
          </cell>
        </row>
        <row r="90">
          <cell r="D90" t="str">
            <v>Replacement Shipments</v>
          </cell>
          <cell r="E90">
            <v>0</v>
          </cell>
          <cell r="F90">
            <v>0</v>
          </cell>
          <cell r="G90">
            <v>0</v>
          </cell>
          <cell r="H90">
            <v>0</v>
          </cell>
          <cell r="I90">
            <v>0</v>
          </cell>
          <cell r="J90">
            <v>0</v>
          </cell>
          <cell r="K90">
            <v>0</v>
          </cell>
          <cell r="L90">
            <v>34.021117753760336</v>
          </cell>
          <cell r="M90">
            <v>34.760585518821017</v>
          </cell>
          <cell r="N90">
            <v>35.511134919988365</v>
          </cell>
          <cell r="O90">
            <v>36.272791287246115</v>
          </cell>
          <cell r="P90">
            <v>37.04557571675312</v>
          </cell>
          <cell r="Q90">
            <v>37.829504966702451</v>
          </cell>
          <cell r="R90">
            <v>38.624591354031274</v>
          </cell>
          <cell r="S90">
            <v>37.584761858916153</v>
          </cell>
          <cell r="T90">
            <v>39.61028310603109</v>
          </cell>
          <cell r="U90">
            <v>41.299132987662801</v>
          </cell>
          <cell r="V90">
            <v>40.261144299041881</v>
          </cell>
          <cell r="W90">
            <v>40.219438751247282</v>
          </cell>
          <cell r="X90">
            <v>40.660281599895292</v>
          </cell>
          <cell r="Y90">
            <v>43.064165235050659</v>
          </cell>
          <cell r="Z90">
            <v>43.137992062152847</v>
          </cell>
          <cell r="AA90">
            <v>46.010320964610742</v>
          </cell>
          <cell r="AB90">
            <v>48.28930643314186</v>
          </cell>
          <cell r="AC90">
            <v>50.235416261945055</v>
          </cell>
          <cell r="AD90">
            <v>52.155817733325321</v>
          </cell>
          <cell r="AE90">
            <v>53.327655680525979</v>
          </cell>
          <cell r="AF90">
            <v>51.555680403249987</v>
          </cell>
          <cell r="AG90">
            <v>49.008945173599528</v>
          </cell>
          <cell r="AH90">
            <v>51.363129964337475</v>
          </cell>
          <cell r="AI90">
            <v>54.610792720177642</v>
          </cell>
          <cell r="AJ90">
            <v>55.122565843647088</v>
          </cell>
          <cell r="AK90">
            <v>61.240185768449933</v>
          </cell>
          <cell r="AL90">
            <v>60.124721317964472</v>
          </cell>
          <cell r="AM90">
            <v>58.656138013640707</v>
          </cell>
          <cell r="AN90">
            <v>55.562669816525187</v>
          </cell>
          <cell r="AO90">
            <v>56.445412336877553</v>
          </cell>
          <cell r="AP90">
            <v>61.457823372416783</v>
          </cell>
          <cell r="AQ90">
            <v>62.021415897671169</v>
          </cell>
          <cell r="AR90">
            <v>67.91839436405219</v>
          </cell>
          <cell r="AS90">
            <v>66.055216353774014</v>
          </cell>
          <cell r="AT90">
            <v>64.4994943757154</v>
          </cell>
          <cell r="AU90">
            <v>60.98558623573777</v>
          </cell>
          <cell r="AV90">
            <v>61.856019740455906</v>
          </cell>
          <cell r="AW90">
            <v>67.296315117970437</v>
          </cell>
          <cell r="AX90">
            <v>68.10258755075759</v>
          </cell>
          <cell r="AY90">
            <v>75.218222356153163</v>
          </cell>
          <cell r="AZ90">
            <v>72.168002717926058</v>
          </cell>
          <cell r="BA90">
            <v>71.054963350293662</v>
          </cell>
          <cell r="BB90">
            <v>67.823272920542621</v>
          </cell>
          <cell r="BC90">
            <v>69.154845601628438</v>
          </cell>
          <cell r="BD90">
            <v>74.993290977836125</v>
          </cell>
          <cell r="BE90">
            <v>75.922685915031735</v>
          </cell>
          <cell r="BF90">
            <v>82.952376696433035</v>
          </cell>
        </row>
        <row r="91">
          <cell r="D91" t="str">
            <v>Net New Shipments</v>
          </cell>
          <cell r="E91">
            <v>0</v>
          </cell>
          <cell r="F91">
            <v>0</v>
          </cell>
          <cell r="G91">
            <v>0</v>
          </cell>
          <cell r="H91">
            <v>0</v>
          </cell>
          <cell r="I91">
            <v>0</v>
          </cell>
          <cell r="J91">
            <v>0</v>
          </cell>
          <cell r="K91">
            <v>0</v>
          </cell>
          <cell r="L91">
            <v>3.5636441051558165</v>
          </cell>
          <cell r="M91">
            <v>4.8496975872100734</v>
          </cell>
          <cell r="N91">
            <v>5.7879980676744358</v>
          </cell>
          <cell r="O91">
            <v>3.9883530117957662</v>
          </cell>
          <cell r="P91">
            <v>3.1738630344941612</v>
          </cell>
          <cell r="Q91">
            <v>2.8307766331928401</v>
          </cell>
          <cell r="R91">
            <v>4.4395738810193848</v>
          </cell>
          <cell r="S91">
            <v>5.5532302032366907</v>
          </cell>
          <cell r="T91">
            <v>6.4000378585796511</v>
          </cell>
          <cell r="U91">
            <v>6.9901734454790585</v>
          </cell>
          <cell r="V91">
            <v>9.974271962903174</v>
          </cell>
          <cell r="W91">
            <v>11.936378982078041</v>
          </cell>
          <cell r="X91">
            <v>12.667374080630683</v>
          </cell>
          <cell r="Y91">
            <v>8.4915151681993297</v>
          </cell>
          <cell r="Z91">
            <v>5.8709531114466813</v>
          </cell>
          <cell r="AA91">
            <v>5.352808999726733</v>
          </cell>
          <cell r="AB91">
            <v>6.321486287035782</v>
          </cell>
          <cell r="AC91">
            <v>4.8871495817020332</v>
          </cell>
          <cell r="AD91">
            <v>9.0843680351246121</v>
          </cell>
          <cell r="AE91">
            <v>6.797065637438493</v>
          </cell>
          <cell r="AF91">
            <v>7.1004576103907198</v>
          </cell>
          <cell r="AG91">
            <v>6.5537246429256584</v>
          </cell>
          <cell r="AH91">
            <v>5.0822823725400781</v>
          </cell>
          <cell r="AI91">
            <v>6.8470306522391411</v>
          </cell>
          <cell r="AJ91">
            <v>6.8988500540240807</v>
          </cell>
          <cell r="AK91">
            <v>6.6782085956022517</v>
          </cell>
          <cell r="AL91">
            <v>5.9304950358095425</v>
          </cell>
          <cell r="AM91">
            <v>5.8433563620747009</v>
          </cell>
          <cell r="AN91">
            <v>5.4229164192125836</v>
          </cell>
          <cell r="AO91">
            <v>5.4106074035783536</v>
          </cell>
          <cell r="AP91">
            <v>5.8384917455536538</v>
          </cell>
          <cell r="AQ91">
            <v>6.0811716530864146</v>
          </cell>
          <cell r="AR91">
            <v>7.2998279921009726</v>
          </cell>
          <cell r="AS91">
            <v>6.1127863641520435</v>
          </cell>
          <cell r="AT91">
            <v>6.5554689745782753</v>
          </cell>
          <cell r="AU91">
            <v>6.8376866848048508</v>
          </cell>
          <cell r="AV91">
            <v>7.2988258611725314</v>
          </cell>
          <cell r="AW91">
            <v>7.6969758598656881</v>
          </cell>
          <cell r="AX91">
            <v>7.8200983642741448</v>
          </cell>
          <cell r="AY91">
            <v>7.734154340279872</v>
          </cell>
          <cell r="AZ91">
            <v>7.7922173469372638</v>
          </cell>
          <cell r="BA91">
            <v>8.1550614802869283</v>
          </cell>
          <cell r="BB91">
            <v>8.9403530238292888</v>
          </cell>
          <cell r="BC91">
            <v>9.0297565540674896</v>
          </cell>
          <cell r="BD91">
            <v>9.1200541196081986</v>
          </cell>
          <cell r="BE91">
            <v>9.2112546608043431</v>
          </cell>
          <cell r="BF91">
            <v>9.3033672074123057</v>
          </cell>
        </row>
        <row r="92">
          <cell r="D92" t="str">
            <v>Replacement Shipments</v>
          </cell>
          <cell r="E92">
            <v>0</v>
          </cell>
          <cell r="F92">
            <v>0</v>
          </cell>
          <cell r="G92">
            <v>0</v>
          </cell>
          <cell r="H92">
            <v>0</v>
          </cell>
          <cell r="I92">
            <v>0</v>
          </cell>
          <cell r="J92">
            <v>0</v>
          </cell>
          <cell r="K92">
            <v>0</v>
          </cell>
          <cell r="L92">
            <v>79.597653428812919</v>
          </cell>
          <cell r="M92">
            <v>81.384897546569775</v>
          </cell>
          <cell r="N92">
            <v>83.200585847431313</v>
          </cell>
          <cell r="O92">
            <v>85.044835590481242</v>
          </cell>
          <cell r="P92">
            <v>86.917754364680903</v>
          </cell>
          <cell r="Q92">
            <v>88.819439809948676</v>
          </cell>
          <cell r="R92">
            <v>90.749979339119349</v>
          </cell>
          <cell r="S92">
            <v>92.709449861042685</v>
          </cell>
          <cell r="T92">
            <v>94.697917505085243</v>
          </cell>
          <cell r="U92">
            <v>96.71543734730372</v>
          </cell>
          <cell r="V92">
            <v>98.762053138562862</v>
          </cell>
          <cell r="W92">
            <v>100.83779703487434</v>
          </cell>
          <cell r="X92">
            <v>94.739067281074767</v>
          </cell>
          <cell r="Y92">
            <v>101.99056861232629</v>
          </cell>
          <cell r="Z92">
            <v>107.79296138570592</v>
          </cell>
          <cell r="AA92">
            <v>101.99077681203705</v>
          </cell>
          <cell r="AB92">
            <v>100.40304422461493</v>
          </cell>
          <cell r="AC92">
            <v>100.84700464575066</v>
          </cell>
          <cell r="AD92">
            <v>109.61309346517712</v>
          </cell>
          <cell r="AE92">
            <v>116.30433033814643</v>
          </cell>
          <cell r="AF92">
            <v>121.8907625332114</v>
          </cell>
          <cell r="AG92">
            <v>126.41568403691022</v>
          </cell>
          <cell r="AH92">
            <v>141.14130741000605</v>
          </cell>
          <cell r="AI92">
            <v>151.55376325709096</v>
          </cell>
          <cell r="AJ92">
            <v>148.56092707306357</v>
          </cell>
          <cell r="AK92">
            <v>138.0698014426884</v>
          </cell>
          <cell r="AL92">
            <v>132.73780103426316</v>
          </cell>
          <cell r="AM92">
            <v>124.73409627531176</v>
          </cell>
          <cell r="AN92">
            <v>127.2621348658284</v>
          </cell>
          <cell r="AO92">
            <v>121.611803876796</v>
          </cell>
          <cell r="AP92">
            <v>148.21127329101179</v>
          </cell>
          <cell r="AQ92">
            <v>145.1840895847406</v>
          </cell>
          <cell r="AR92">
            <v>152.05959085807777</v>
          </cell>
          <cell r="AS92">
            <v>154.26152221944258</v>
          </cell>
          <cell r="AT92">
            <v>162.73519794619898</v>
          </cell>
          <cell r="AU92">
            <v>180.64581670167638</v>
          </cell>
          <cell r="AV92">
            <v>177.87315374057766</v>
          </cell>
          <cell r="AW92">
            <v>166.44455412673182</v>
          </cell>
          <cell r="AX92">
            <v>157.93562579910486</v>
          </cell>
          <cell r="AY92">
            <v>149.56168128482847</v>
          </cell>
          <cell r="AZ92">
            <v>150.30333072226296</v>
          </cell>
          <cell r="BA92">
            <v>144.60070048719663</v>
          </cell>
          <cell r="BB92">
            <v>173.01818924104822</v>
          </cell>
          <cell r="BC92">
            <v>171.0221177348601</v>
          </cell>
          <cell r="BD92">
            <v>183.07551540531713</v>
          </cell>
          <cell r="BE92">
            <v>180.23387675287645</v>
          </cell>
          <cell r="BF92">
            <v>190.58844754431294</v>
          </cell>
        </row>
        <row r="93">
          <cell r="D93" t="str">
            <v>Net New Shipments</v>
          </cell>
          <cell r="E93">
            <v>0</v>
          </cell>
          <cell r="F93">
            <v>0</v>
          </cell>
          <cell r="G93">
            <v>0</v>
          </cell>
          <cell r="H93">
            <v>0</v>
          </cell>
          <cell r="I93">
            <v>0</v>
          </cell>
          <cell r="J93">
            <v>0</v>
          </cell>
          <cell r="K93">
            <v>0</v>
          </cell>
          <cell r="L93">
            <v>15.141413852261849</v>
          </cell>
          <cell r="M93">
            <v>20.605671065756496</v>
          </cell>
          <cell r="N93">
            <v>24.592375538274609</v>
          </cell>
          <cell r="O93">
            <v>16.945941221555813</v>
          </cell>
          <cell r="P93">
            <v>13.485289859934028</v>
          </cell>
          <cell r="Q93">
            <v>12.027564835801977</v>
          </cell>
          <cell r="R93">
            <v>18.863114126057759</v>
          </cell>
          <cell r="S93">
            <v>23.594880477103743</v>
          </cell>
          <cell r="T93">
            <v>27.192845028126158</v>
          </cell>
          <cell r="U93">
            <v>29.700246689606502</v>
          </cell>
          <cell r="V93">
            <v>42.379254271443173</v>
          </cell>
          <cell r="W93">
            <v>50.715966222216593</v>
          </cell>
          <cell r="X93">
            <v>53.8218597919888</v>
          </cell>
          <cell r="Y93">
            <v>36.079232830362116</v>
          </cell>
          <cell r="Z93">
            <v>24.944839648557263</v>
          </cell>
          <cell r="AA93">
            <v>22.743319463274702</v>
          </cell>
          <cell r="AB93">
            <v>26.85909064121347</v>
          </cell>
          <cell r="AC93">
            <v>20.764799231045345</v>
          </cell>
          <cell r="AD93">
            <v>38.598179825834677</v>
          </cell>
          <cell r="AE93">
            <v>28.879759246594176</v>
          </cell>
          <cell r="AF93">
            <v>30.168828324866354</v>
          </cell>
          <cell r="AG93">
            <v>27.845838182532361</v>
          </cell>
          <cell r="AH93">
            <v>21.59389053619293</v>
          </cell>
          <cell r="AI93">
            <v>29.092053444585417</v>
          </cell>
          <cell r="AJ93">
            <v>29.312226667514096</v>
          </cell>
          <cell r="AK93">
            <v>28.374752684043415</v>
          </cell>
          <cell r="AL93">
            <v>25.197824764841698</v>
          </cell>
          <cell r="AM93">
            <v>24.827585009516724</v>
          </cell>
          <cell r="AN93">
            <v>23.04119585643457</v>
          </cell>
          <cell r="AO93">
            <v>22.988896610400616</v>
          </cell>
          <cell r="AP93">
            <v>24.806915950036455</v>
          </cell>
          <cell r="AQ93">
            <v>25.838028150119499</v>
          </cell>
          <cell r="AR93">
            <v>31.015924547239365</v>
          </cell>
          <cell r="AS93">
            <v>25.972354533433872</v>
          </cell>
          <cell r="AT93">
            <v>27.853249598113962</v>
          </cell>
          <cell r="AU93">
            <v>29.052352264060573</v>
          </cell>
          <cell r="AV93">
            <v>31.011666636327391</v>
          </cell>
          <cell r="AW93">
            <v>32.703349006283133</v>
          </cell>
          <cell r="AX93">
            <v>33.226478908923582</v>
          </cell>
          <cell r="AY93">
            <v>32.861315049395216</v>
          </cell>
          <cell r="AZ93">
            <v>33.108016455978941</v>
          </cell>
          <cell r="BA93">
            <v>34.649689256290912</v>
          </cell>
          <cell r="BB93">
            <v>37.986280651109155</v>
          </cell>
          <cell r="BC93">
            <v>38.366143457619728</v>
          </cell>
          <cell r="BD93">
            <v>38.749804892196607</v>
          </cell>
          <cell r="BE93">
            <v>39.137302941117923</v>
          </cell>
          <cell r="BF93">
            <v>39.528675970529093</v>
          </cell>
        </row>
        <row r="94">
          <cell r="D94" t="str">
            <v>Replacement Shipments</v>
          </cell>
          <cell r="E94">
            <v>0</v>
          </cell>
          <cell r="F94">
            <v>0</v>
          </cell>
          <cell r="G94">
            <v>0</v>
          </cell>
          <cell r="H94">
            <v>0</v>
          </cell>
          <cell r="I94">
            <v>0</v>
          </cell>
          <cell r="J94">
            <v>0</v>
          </cell>
          <cell r="K94">
            <v>0</v>
          </cell>
          <cell r="L94">
            <v>3.637978807091713E-12</v>
          </cell>
          <cell r="M94">
            <v>3.7212311614232634E-12</v>
          </cell>
          <cell r="N94">
            <v>3.805854368500554E-12</v>
          </cell>
          <cell r="O94">
            <v>3.8918554979659586E-12</v>
          </cell>
          <cell r="P94">
            <v>3.9792411876976297E-12</v>
          </cell>
          <cell r="Q94">
            <v>4.0680176301165036E-12</v>
          </cell>
          <cell r="R94">
            <v>4.158190558499755E-12</v>
          </cell>
          <cell r="S94">
            <v>4.249765233312645E-12</v>
          </cell>
          <cell r="T94">
            <v>4.3427464285709486E-12</v>
          </cell>
          <cell r="U94">
            <v>4.4371384182464109E-12</v>
          </cell>
          <cell r="V94">
            <v>4.5329449627278983E-12</v>
          </cell>
          <cell r="W94">
            <v>4.6301692953511652E-12</v>
          </cell>
          <cell r="X94">
            <v>4.7288141090103474E-12</v>
          </cell>
          <cell r="Y94">
            <v>4.82888154286453E-12</v>
          </cell>
          <cell r="Z94">
            <v>4.9303731691529106E-12</v>
          </cell>
          <cell r="AA94">
            <v>3.637978807091713E-12</v>
          </cell>
          <cell r="AB94">
            <v>3.7212311614232634E-12</v>
          </cell>
          <cell r="AC94">
            <v>3.805854368500554E-12</v>
          </cell>
          <cell r="AD94">
            <v>3.8918554979659586E-12</v>
          </cell>
          <cell r="AE94">
            <v>3.9792411876976297E-12</v>
          </cell>
          <cell r="AF94">
            <v>4.0680176301165036E-12</v>
          </cell>
          <cell r="AG94">
            <v>4.158190558499755E-12</v>
          </cell>
          <cell r="AH94">
            <v>4.249765233312645E-12</v>
          </cell>
          <cell r="AI94">
            <v>4.3427464285709486E-12</v>
          </cell>
          <cell r="AJ94">
            <v>4.4371384182464109E-12</v>
          </cell>
          <cell r="AK94">
            <v>4.5329449627278983E-12</v>
          </cell>
          <cell r="AL94">
            <v>4.6301692953511652E-12</v>
          </cell>
          <cell r="AM94">
            <v>4.7288141090103474E-12</v>
          </cell>
          <cell r="AN94">
            <v>4.82888154286453E-12</v>
          </cell>
          <cell r="AO94">
            <v>4.9303731691529106E-12</v>
          </cell>
          <cell r="AP94">
            <v>3.637978807091713E-12</v>
          </cell>
          <cell r="AQ94">
            <v>3.7212311614232634E-12</v>
          </cell>
          <cell r="AR94">
            <v>3.805854368500554E-12</v>
          </cell>
          <cell r="AS94">
            <v>3.8918554979659586E-12</v>
          </cell>
          <cell r="AT94">
            <v>3.9792411876976297E-12</v>
          </cell>
          <cell r="AU94">
            <v>4.0680176301165036E-12</v>
          </cell>
          <cell r="AV94">
            <v>4.158190558499755E-12</v>
          </cell>
          <cell r="AW94">
            <v>4.249765233312645E-12</v>
          </cell>
          <cell r="AX94">
            <v>4.3427464285709486E-12</v>
          </cell>
          <cell r="AY94">
            <v>4.4371384182464109E-12</v>
          </cell>
          <cell r="AZ94">
            <v>4.5329449627278983E-12</v>
          </cell>
          <cell r="BA94">
            <v>4.6301692953511652E-12</v>
          </cell>
          <cell r="BB94">
            <v>4.7288141090103474E-12</v>
          </cell>
          <cell r="BC94">
            <v>4.82888154286453E-12</v>
          </cell>
          <cell r="BD94">
            <v>4.9303731691529106E-12</v>
          </cell>
          <cell r="BE94">
            <v>3.637978807091713E-12</v>
          </cell>
          <cell r="BF94">
            <v>3.7212311614232634E-12</v>
          </cell>
        </row>
        <row r="95">
          <cell r="D95" t="str">
            <v>Net New Shipments</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row>
        <row r="96">
          <cell r="D96" t="str">
            <v>Replacement Shipments</v>
          </cell>
          <cell r="E96">
            <v>0</v>
          </cell>
          <cell r="F96">
            <v>0</v>
          </cell>
          <cell r="G96">
            <v>0</v>
          </cell>
          <cell r="H96">
            <v>0</v>
          </cell>
          <cell r="I96">
            <v>0</v>
          </cell>
          <cell r="J96">
            <v>0</v>
          </cell>
          <cell r="K96">
            <v>0</v>
          </cell>
          <cell r="L96">
            <v>3995.7466097484394</v>
          </cell>
          <cell r="M96">
            <v>4086.0387460792667</v>
          </cell>
          <cell r="N96">
            <v>4177.7845249970824</v>
          </cell>
          <cell r="O96">
            <v>4270.9904478922608</v>
          </cell>
          <cell r="P96">
            <v>4365.6625341025438</v>
          </cell>
          <cell r="Q96">
            <v>4461.8063065629131</v>
          </cell>
          <cell r="R96">
            <v>4559.4267774875798</v>
          </cell>
          <cell r="S96">
            <v>4658.5284340971402</v>
          </cell>
          <cell r="T96">
            <v>4759.1152244042114</v>
          </cell>
          <cell r="U96">
            <v>4861.1905430711022</v>
          </cell>
          <cell r="V96">
            <v>4964.7572173532917</v>
          </cell>
          <cell r="W96">
            <v>5069.817493142722</v>
          </cell>
          <cell r="X96">
            <v>5176.3730211251095</v>
          </cell>
          <cell r="Y96">
            <v>4829.059630548345</v>
          </cell>
          <cell r="Z96">
            <v>5220.0790787031401</v>
          </cell>
          <cell r="AA96">
            <v>5531.2345362312735</v>
          </cell>
          <cell r="AB96">
            <v>5203.6162652311677</v>
          </cell>
          <cell r="AC96">
            <v>5107.8301902534376</v>
          </cell>
          <cell r="AD96">
            <v>5123.7475548494276</v>
          </cell>
          <cell r="AE96">
            <v>5597.5648778955765</v>
          </cell>
          <cell r="AF96">
            <v>5957.0809548613024</v>
          </cell>
          <cell r="AG96">
            <v>6255.6829858848596</v>
          </cell>
          <cell r="AH96">
            <v>6495.7540342289103</v>
          </cell>
          <cell r="AI96">
            <v>7297.1143367585009</v>
          </cell>
          <cell r="AJ96">
            <v>7860.988478083993</v>
          </cell>
          <cell r="AK96">
            <v>8138.4779477817065</v>
          </cell>
          <cell r="AL96">
            <v>6814.6928607979171</v>
          </cell>
          <cell r="AM96">
            <v>6592.9270758406747</v>
          </cell>
          <cell r="AN96">
            <v>6782.9210979936433</v>
          </cell>
          <cell r="AO96">
            <v>6681.8157369948085</v>
          </cell>
          <cell r="AP96">
            <v>6250.6281972533698</v>
          </cell>
          <cell r="AQ96">
            <v>7248.0119162808714</v>
          </cell>
          <cell r="AR96">
            <v>7186.9725549176474</v>
          </cell>
          <cell r="AS96">
            <v>7617.4330006270011</v>
          </cell>
          <cell r="AT96">
            <v>7788.1884545947796</v>
          </cell>
          <cell r="AU96">
            <v>7684.181371934199</v>
          </cell>
          <cell r="AV96">
            <v>8898.2056994094437</v>
          </cell>
          <cell r="AW96">
            <v>9474.1971512640448</v>
          </cell>
          <cell r="AX96">
            <v>9700.0924115498055</v>
          </cell>
          <cell r="AY96">
            <v>8201.4639825211307</v>
          </cell>
          <cell r="AZ96">
            <v>7959.3219228024936</v>
          </cell>
          <cell r="BA96">
            <v>8051.0013915059644</v>
          </cell>
          <cell r="BB96">
            <v>7947.0177231625776</v>
          </cell>
          <cell r="BC96">
            <v>7615.8855152789265</v>
          </cell>
          <cell r="BD96">
            <v>8670.0168558045862</v>
          </cell>
          <cell r="BE96">
            <v>8893.9448383217496</v>
          </cell>
          <cell r="BF96">
            <v>9046.8306397588713</v>
          </cell>
        </row>
        <row r="97">
          <cell r="D97" t="str">
            <v>Net New Shipments</v>
          </cell>
          <cell r="E97">
            <v>0</v>
          </cell>
          <cell r="F97">
            <v>0</v>
          </cell>
          <cell r="G97">
            <v>0</v>
          </cell>
          <cell r="H97">
            <v>0</v>
          </cell>
          <cell r="I97">
            <v>0</v>
          </cell>
          <cell r="J97">
            <v>0</v>
          </cell>
          <cell r="K97">
            <v>0</v>
          </cell>
          <cell r="L97">
            <v>833.31302079990564</v>
          </cell>
          <cell r="M97">
            <v>1134.0403326238738</v>
          </cell>
          <cell r="N97">
            <v>1353.4500112341921</v>
          </cell>
          <cell r="O97">
            <v>932.62581733890693</v>
          </cell>
          <cell r="P97">
            <v>742.16765615089389</v>
          </cell>
          <cell r="Q97">
            <v>661.94124828651547</v>
          </cell>
          <cell r="R97">
            <v>1038.1381004079958</v>
          </cell>
          <cell r="S97">
            <v>1298.5525207641622</v>
          </cell>
          <cell r="T97">
            <v>1496.5677614806482</v>
          </cell>
          <cell r="U97">
            <v>1634.5634911578079</v>
          </cell>
          <cell r="V97">
            <v>2332.3571194052088</v>
          </cell>
          <cell r="W97">
            <v>2791.1709849412714</v>
          </cell>
          <cell r="X97">
            <v>2962.1049266565969</v>
          </cell>
          <cell r="Y97">
            <v>1985.6332302495721</v>
          </cell>
          <cell r="Z97">
            <v>1372.8479971375345</v>
          </cell>
          <cell r="AA97">
            <v>1251.6865617623696</v>
          </cell>
          <cell r="AB97">
            <v>1478.1994717636408</v>
          </cell>
          <cell r="AC97">
            <v>1142.7980069999321</v>
          </cell>
          <cell r="AD97">
            <v>2124.2643614314438</v>
          </cell>
          <cell r="AE97">
            <v>1589.4076770220709</v>
          </cell>
          <cell r="AF97">
            <v>1660.3520457656996</v>
          </cell>
          <cell r="AG97">
            <v>1532.5054687099198</v>
          </cell>
          <cell r="AH97">
            <v>1188.4273377052887</v>
          </cell>
          <cell r="AI97">
            <v>1601.0913626509428</v>
          </cell>
          <cell r="AJ97">
            <v>1613.2086731800518</v>
          </cell>
          <cell r="AK97">
            <v>1561.6144637680991</v>
          </cell>
          <cell r="AL97">
            <v>1386.7711217232136</v>
          </cell>
          <cell r="AM97">
            <v>1366.394846961819</v>
          </cell>
          <cell r="AN97">
            <v>1268.0802935123211</v>
          </cell>
          <cell r="AO97">
            <v>1265.2019861677691</v>
          </cell>
          <cell r="AP97">
            <v>1365.2573180255567</v>
          </cell>
          <cell r="AQ97">
            <v>1422.0049395237147</v>
          </cell>
          <cell r="AR97">
            <v>1706.9722834041022</v>
          </cell>
          <cell r="AS97">
            <v>1429.3976391318711</v>
          </cell>
          <cell r="AT97">
            <v>1532.913358565318</v>
          </cell>
          <cell r="AU97">
            <v>1598.906394259262</v>
          </cell>
          <cell r="AV97">
            <v>1706.7379477839859</v>
          </cell>
          <cell r="AW97">
            <v>1799.8402802145574</v>
          </cell>
          <cell r="AX97">
            <v>1828.6309178454685</v>
          </cell>
          <cell r="AY97">
            <v>1808.5339967890759</v>
          </cell>
          <cell r="AZ97">
            <v>1822.1112952079711</v>
          </cell>
          <cell r="BA97">
            <v>1906.9577983713098</v>
          </cell>
          <cell r="BB97">
            <v>2090.588275783768</v>
          </cell>
          <cell r="BC97">
            <v>2111.4941585416091</v>
          </cell>
          <cell r="BD97">
            <v>2132.6091001270252</v>
          </cell>
          <cell r="BE97">
            <v>2153.9351911282852</v>
          </cell>
          <cell r="BF97">
            <v>2175.4745430395678</v>
          </cell>
        </row>
        <row r="98">
          <cell r="D98" t="str">
            <v>Replacement Shipments</v>
          </cell>
          <cell r="E98">
            <v>0</v>
          </cell>
          <cell r="F98">
            <v>0</v>
          </cell>
          <cell r="G98">
            <v>0</v>
          </cell>
          <cell r="H98">
            <v>0</v>
          </cell>
          <cell r="I98">
            <v>0</v>
          </cell>
          <cell r="J98">
            <v>0</v>
          </cell>
          <cell r="K98">
            <v>0</v>
          </cell>
          <cell r="L98">
            <v>104.71924726974248</v>
          </cell>
          <cell r="M98">
            <v>106.96530562966674</v>
          </cell>
          <cell r="N98">
            <v>109.24417967697859</v>
          </cell>
          <cell r="O98">
            <v>111.55591883013136</v>
          </cell>
          <cell r="P98">
            <v>113.90055941070113</v>
          </cell>
          <cell r="Q98">
            <v>112.3801437570844</v>
          </cell>
          <cell r="R98">
            <v>117.39087847426592</v>
          </cell>
          <cell r="S98">
            <v>121.68685149183153</v>
          </cell>
          <cell r="T98">
            <v>120.12982763716974</v>
          </cell>
          <cell r="U98">
            <v>120.72352922889445</v>
          </cell>
          <cell r="V98">
            <v>118.46556815013798</v>
          </cell>
          <cell r="W98">
            <v>126.93479333972343</v>
          </cell>
          <cell r="X98">
            <v>133.62483421458074</v>
          </cell>
          <cell r="Y98">
            <v>133.8882238470249</v>
          </cell>
          <cell r="Z98">
            <v>135.7505615627083</v>
          </cell>
          <cell r="AA98">
            <v>139.90762655710591</v>
          </cell>
          <cell r="AB98">
            <v>152.59486519793322</v>
          </cell>
          <cell r="AC98">
            <v>160.85635305725913</v>
          </cell>
          <cell r="AD98">
            <v>152.14274556824623</v>
          </cell>
          <cell r="AE98">
            <v>148.37156487888103</v>
          </cell>
          <cell r="AF98">
            <v>151.41475646496917</v>
          </cell>
          <cell r="AG98">
            <v>166.1843962122866</v>
          </cell>
          <cell r="AH98">
            <v>171.36243782857747</v>
          </cell>
          <cell r="AI98">
            <v>171.67174484999813</v>
          </cell>
          <cell r="AJ98">
            <v>162.98346627238698</v>
          </cell>
          <cell r="AK98">
            <v>166.67887071455539</v>
          </cell>
          <cell r="AL98">
            <v>180.27317854140765</v>
          </cell>
          <cell r="AM98">
            <v>182.28800672002257</v>
          </cell>
          <cell r="AN98">
            <v>186.39105786909883</v>
          </cell>
          <cell r="AO98">
            <v>177.81417736082233</v>
          </cell>
          <cell r="AP98">
            <v>181.03526076421485</v>
          </cell>
          <cell r="AQ98">
            <v>193.02218131704976</v>
          </cell>
          <cell r="AR98">
            <v>194.84968429151166</v>
          </cell>
          <cell r="AS98">
            <v>198.04890026895836</v>
          </cell>
          <cell r="AT98">
            <v>189.44555861813978</v>
          </cell>
          <cell r="AU98">
            <v>193.58648069108006</v>
          </cell>
          <cell r="AV98">
            <v>206.09509914536247</v>
          </cell>
          <cell r="AW98">
            <v>210.54239236580514</v>
          </cell>
          <cell r="AX98">
            <v>211.18978140163151</v>
          </cell>
          <cell r="AY98">
            <v>203.5380908010161</v>
          </cell>
          <cell r="AZ98">
            <v>208.28570664054553</v>
          </cell>
          <cell r="BA98">
            <v>221.78565290202968</v>
          </cell>
          <cell r="BB98">
            <v>227.08886378327651</v>
          </cell>
          <cell r="BC98">
            <v>228.00093378434573</v>
          </cell>
          <cell r="BD98">
            <v>220.16448616195817</v>
          </cell>
          <cell r="BE98">
            <v>225.03692217730202</v>
          </cell>
          <cell r="BF98">
            <v>239.31688778544577</v>
          </cell>
        </row>
        <row r="99">
          <cell r="D99" t="str">
            <v>Net New Shipments</v>
          </cell>
          <cell r="E99">
            <v>0</v>
          </cell>
          <cell r="F99">
            <v>0</v>
          </cell>
          <cell r="G99">
            <v>0</v>
          </cell>
          <cell r="H99">
            <v>0</v>
          </cell>
          <cell r="I99">
            <v>0</v>
          </cell>
          <cell r="J99">
            <v>0</v>
          </cell>
          <cell r="K99">
            <v>0</v>
          </cell>
          <cell r="L99">
            <v>7.6608964873419154</v>
          </cell>
          <cell r="M99">
            <v>10.425572844599174</v>
          </cell>
          <cell r="N99">
            <v>12.442671814852936</v>
          </cell>
          <cell r="O99">
            <v>8.5739088070383787</v>
          </cell>
          <cell r="P99">
            <v>6.8229698181933145</v>
          </cell>
          <cell r="Q99">
            <v>6.0854243930535858</v>
          </cell>
          <cell r="R99">
            <v>9.5439148654575092</v>
          </cell>
          <cell r="S99">
            <v>11.937982722749208</v>
          </cell>
          <cell r="T99">
            <v>13.758396209855164</v>
          </cell>
          <cell r="U99">
            <v>15.02703233381385</v>
          </cell>
          <cell r="V99">
            <v>21.442058406967931</v>
          </cell>
          <cell r="W99">
            <v>25.66007185820979</v>
          </cell>
          <cell r="X99">
            <v>27.231518842678383</v>
          </cell>
          <cell r="Y99">
            <v>18.254521721221316</v>
          </cell>
          <cell r="Z99">
            <v>12.621003316172738</v>
          </cell>
          <cell r="AA99">
            <v>11.507129907863259</v>
          </cell>
          <cell r="AB99">
            <v>13.589531014353391</v>
          </cell>
          <cell r="AC99">
            <v>10.506084771318342</v>
          </cell>
          <cell r="AD99">
            <v>19.528999281751908</v>
          </cell>
          <cell r="AE99">
            <v>14.611901393505946</v>
          </cell>
          <cell r="AF99">
            <v>15.264114249586214</v>
          </cell>
          <cell r="AG99">
            <v>14.088782329121045</v>
          </cell>
          <cell r="AH99">
            <v>10.925568891445096</v>
          </cell>
          <cell r="AI99">
            <v>14.719313019100696</v>
          </cell>
          <cell r="AJ99">
            <v>14.830711088435358</v>
          </cell>
          <cell r="AK99">
            <v>14.356390049659467</v>
          </cell>
          <cell r="AL99">
            <v>12.749002775642111</v>
          </cell>
          <cell r="AM99">
            <v>12.561677571489099</v>
          </cell>
          <cell r="AN99">
            <v>11.657842399859533</v>
          </cell>
          <cell r="AO99">
            <v>11.631381257317457</v>
          </cell>
          <cell r="AP99">
            <v>12.551219926865201</v>
          </cell>
          <cell r="AQ99">
            <v>13.072917828312709</v>
          </cell>
          <cell r="AR99">
            <v>15.692708074293478</v>
          </cell>
          <cell r="AS99">
            <v>13.140881132673144</v>
          </cell>
          <cell r="AT99">
            <v>14.092532182876312</v>
          </cell>
          <cell r="AU99">
            <v>14.699225949465472</v>
          </cell>
          <cell r="AV99">
            <v>15.690553756667214</v>
          </cell>
          <cell r="AW99">
            <v>16.546471417471373</v>
          </cell>
          <cell r="AX99">
            <v>16.811152382714226</v>
          </cell>
          <cell r="AY99">
            <v>16.62639536094207</v>
          </cell>
          <cell r="AZ99">
            <v>16.751215536756487</v>
          </cell>
          <cell r="BA99">
            <v>17.531234883416097</v>
          </cell>
          <cell r="BB99">
            <v>19.219404927882124</v>
          </cell>
          <cell r="BC99">
            <v>19.411598977161248</v>
          </cell>
          <cell r="BD99">
            <v>19.605714966932737</v>
          </cell>
          <cell r="BE99">
            <v>19.80177211660201</v>
          </cell>
          <cell r="BF99">
            <v>19.999789837768031</v>
          </cell>
        </row>
        <row r="100">
          <cell r="D100" t="str">
            <v>Replacement Shipments</v>
          </cell>
          <cell r="E100">
            <v>0</v>
          </cell>
          <cell r="F100">
            <v>0</v>
          </cell>
          <cell r="G100">
            <v>0</v>
          </cell>
          <cell r="H100">
            <v>0</v>
          </cell>
          <cell r="I100">
            <v>0</v>
          </cell>
          <cell r="J100">
            <v>0</v>
          </cell>
          <cell r="K100">
            <v>0</v>
          </cell>
          <cell r="L100">
            <v>400.81773378405342</v>
          </cell>
          <cell r="M100">
            <v>409.81748573828469</v>
          </cell>
          <cell r="N100">
            <v>418.96046971658001</v>
          </cell>
          <cell r="O100">
            <v>428.24727618257964</v>
          </cell>
          <cell r="P100">
            <v>437.67844690556706</v>
          </cell>
          <cell r="Q100">
            <v>447.25447355595117</v>
          </cell>
          <cell r="R100">
            <v>456.97579630517964</v>
          </cell>
          <cell r="S100">
            <v>466.84280243138875</v>
          </cell>
          <cell r="T100">
            <v>476.85582493211922</v>
          </cell>
          <cell r="U100">
            <v>487.01514114544938</v>
          </cell>
          <cell r="V100">
            <v>497.32097138091967</v>
          </cell>
          <cell r="W100">
            <v>507.77347756164181</v>
          </cell>
          <cell r="X100">
            <v>499.33006909971118</v>
          </cell>
          <cell r="Y100">
            <v>533.32524294772065</v>
          </cell>
          <cell r="Z100">
            <v>561.39411956485537</v>
          </cell>
          <cell r="AA100">
            <v>537.97896669007093</v>
          </cell>
          <cell r="AB100">
            <v>532.85355075951122</v>
          </cell>
          <cell r="AC100">
            <v>536.63317850700673</v>
          </cell>
          <cell r="AD100">
            <v>578.22985579278964</v>
          </cell>
          <cell r="AE100">
            <v>610.93185585099013</v>
          </cell>
          <cell r="AF100">
            <v>638.96766945661125</v>
          </cell>
          <cell r="AG100">
            <v>662.40322461907226</v>
          </cell>
          <cell r="AH100">
            <v>733.78762361103099</v>
          </cell>
          <cell r="AI100">
            <v>786.01281836851467</v>
          </cell>
          <cell r="AJ100">
            <v>795.30889706957805</v>
          </cell>
          <cell r="AK100">
            <v>747.93608334805504</v>
          </cell>
          <cell r="AL100">
            <v>724.74768446434928</v>
          </cell>
          <cell r="AM100">
            <v>692.19494090458772</v>
          </cell>
          <cell r="AN100">
            <v>708.41502477602228</v>
          </cell>
          <cell r="AO100">
            <v>684.01840124232854</v>
          </cell>
          <cell r="AP100">
            <v>814.52669159812081</v>
          </cell>
          <cell r="AQ100">
            <v>801.46418112357674</v>
          </cell>
          <cell r="AR100">
            <v>837.63752705232469</v>
          </cell>
          <cell r="AS100">
            <v>851.24506784230061</v>
          </cell>
          <cell r="AT100">
            <v>892.80907911282657</v>
          </cell>
          <cell r="AU100">
            <v>932.50722405112265</v>
          </cell>
          <cell r="AV100">
            <v>942.91199538887213</v>
          </cell>
          <cell r="AW100">
            <v>890.81848725803502</v>
          </cell>
          <cell r="AX100">
            <v>851.63251816820548</v>
          </cell>
          <cell r="AY100">
            <v>817.2154148780586</v>
          </cell>
          <cell r="AZ100">
            <v>824.44005201015682</v>
          </cell>
          <cell r="BA100">
            <v>799.78007315917944</v>
          </cell>
          <cell r="BB100">
            <v>939.4430855488315</v>
          </cell>
          <cell r="BC100">
            <v>931.57278913477126</v>
          </cell>
          <cell r="BD100">
            <v>993.81967630827853</v>
          </cell>
          <cell r="BE100">
            <v>982.03008268495205</v>
          </cell>
          <cell r="BF100">
            <v>1033.0654296649568</v>
          </cell>
        </row>
        <row r="101">
          <cell r="D101" t="str">
            <v>Net New Shipments</v>
          </cell>
          <cell r="E101">
            <v>0</v>
          </cell>
          <cell r="F101">
            <v>0</v>
          </cell>
          <cell r="G101">
            <v>0</v>
          </cell>
          <cell r="H101">
            <v>0</v>
          </cell>
          <cell r="I101">
            <v>0</v>
          </cell>
          <cell r="J101">
            <v>0</v>
          </cell>
          <cell r="K101">
            <v>0</v>
          </cell>
          <cell r="L101">
            <v>98.512335315657765</v>
          </cell>
          <cell r="M101">
            <v>123.50775720943602</v>
          </cell>
          <cell r="N101">
            <v>142.43364984827531</v>
          </cell>
          <cell r="O101">
            <v>109.73169050749129</v>
          </cell>
          <cell r="P101">
            <v>95.175103853944165</v>
          </cell>
          <cell r="Q101">
            <v>89.378704951055624</v>
          </cell>
          <cell r="R101">
            <v>121.25405948760999</v>
          </cell>
          <cell r="S101">
            <v>144.08905341960144</v>
          </cell>
          <cell r="T101">
            <v>162.11184452449197</v>
          </cell>
          <cell r="U101">
            <v>175.38808347362283</v>
          </cell>
          <cell r="V101">
            <v>236.46665223011132</v>
          </cell>
          <cell r="W101">
            <v>278.23934080687286</v>
          </cell>
          <cell r="X101">
            <v>295.97882796986687</v>
          </cell>
          <cell r="Y101">
            <v>214.61084040033438</v>
          </cell>
          <cell r="Z101">
            <v>163.3535648994939</v>
          </cell>
          <cell r="AA101">
            <v>154.21597421451679</v>
          </cell>
          <cell r="AB101">
            <v>175.56147401651106</v>
          </cell>
          <cell r="AC101">
            <v>147.3852227353218</v>
          </cell>
          <cell r="AD101">
            <v>236.29683580533128</v>
          </cell>
          <cell r="AE101">
            <v>190.5323252725866</v>
          </cell>
          <cell r="AF101">
            <v>198.66985759571344</v>
          </cell>
          <cell r="AG101">
            <v>188.84184322322835</v>
          </cell>
          <cell r="AH101">
            <v>159.02145550179557</v>
          </cell>
          <cell r="AI101">
            <v>146.49440568260798</v>
          </cell>
          <cell r="AJ101">
            <v>147.60309831929408</v>
          </cell>
          <cell r="AK101">
            <v>142.88240390997998</v>
          </cell>
          <cell r="AL101">
            <v>126.8848337038562</v>
          </cell>
          <cell r="AM101">
            <v>125.02047397347087</v>
          </cell>
          <cell r="AN101">
            <v>116.02502723413454</v>
          </cell>
          <cell r="AO101">
            <v>115.7616719168509</v>
          </cell>
          <cell r="AP101">
            <v>124.9163939507107</v>
          </cell>
          <cell r="AQ101">
            <v>130.10860801119452</v>
          </cell>
          <cell r="AR101">
            <v>156.18214925595385</v>
          </cell>
          <cell r="AS101">
            <v>130.78501484265144</v>
          </cell>
          <cell r="AT101">
            <v>140.25635055213024</v>
          </cell>
          <cell r="AU101">
            <v>146.29448851770394</v>
          </cell>
          <cell r="AV101">
            <v>156.16070834495986</v>
          </cell>
          <cell r="AW101">
            <v>164.67925461611048</v>
          </cell>
          <cell r="AX101">
            <v>167.31349988614784</v>
          </cell>
          <cell r="AY101">
            <v>165.47470006817457</v>
          </cell>
          <cell r="AZ101">
            <v>166.71697662343286</v>
          </cell>
          <cell r="BA101">
            <v>174.4801426395079</v>
          </cell>
          <cell r="BB101">
            <v>191.28170579903235</v>
          </cell>
          <cell r="BC101">
            <v>193.19452285702391</v>
          </cell>
          <cell r="BD101">
            <v>195.12646808559293</v>
          </cell>
          <cell r="BE101">
            <v>197.07773276645094</v>
          </cell>
          <cell r="BF101">
            <v>199.04851009411323</v>
          </cell>
        </row>
        <row r="102">
          <cell r="D102" t="str">
            <v>Replacement Shipments</v>
          </cell>
          <cell r="E102">
            <v>0</v>
          </cell>
          <cell r="F102">
            <v>0</v>
          </cell>
          <cell r="G102">
            <v>0</v>
          </cell>
          <cell r="H102">
            <v>0</v>
          </cell>
          <cell r="I102">
            <v>0</v>
          </cell>
          <cell r="J102">
            <v>0</v>
          </cell>
          <cell r="K102">
            <v>0</v>
          </cell>
          <cell r="L102">
            <v>221.81064053021328</v>
          </cell>
          <cell r="M102">
            <v>226.72736332293164</v>
          </cell>
          <cell r="N102">
            <v>231.72051702172996</v>
          </cell>
          <cell r="O102">
            <v>236.79036193214117</v>
          </cell>
          <cell r="P102">
            <v>241.93713109455402</v>
          </cell>
          <cell r="Q102">
            <v>247.16102954600109</v>
          </cell>
          <cell r="R102">
            <v>252.46223358568756</v>
          </cell>
          <cell r="S102">
            <v>257.84089004497633</v>
          </cell>
          <cell r="T102">
            <v>263.29711556255728</v>
          </cell>
          <cell r="U102">
            <v>268.83099586553766</v>
          </cell>
          <cell r="V102">
            <v>261.53245986758793</v>
          </cell>
          <cell r="W102">
            <v>278.23585389894117</v>
          </cell>
          <cell r="X102">
            <v>291.99492623993785</v>
          </cell>
          <cell r="Y102">
            <v>281.120346535122</v>
          </cell>
          <cell r="Z102">
            <v>279.10977976101287</v>
          </cell>
          <cell r="AA102">
            <v>281.39973419693587</v>
          </cell>
          <cell r="AB102">
            <v>301.59212401951487</v>
          </cell>
          <cell r="AC102">
            <v>317.46475893392301</v>
          </cell>
          <cell r="AD102">
            <v>331.05962983598732</v>
          </cell>
          <cell r="AE102">
            <v>342.43819230460065</v>
          </cell>
          <cell r="AF102">
            <v>363.23250140073287</v>
          </cell>
          <cell r="AG102">
            <v>398.79672795126373</v>
          </cell>
          <cell r="AH102">
            <v>420.10800611636216</v>
          </cell>
          <cell r="AI102">
            <v>370.91173546209001</v>
          </cell>
          <cell r="AJ102">
            <v>344.80535971970551</v>
          </cell>
          <cell r="AK102">
            <v>342.57173811789625</v>
          </cell>
          <cell r="AL102">
            <v>372.25002404185449</v>
          </cell>
          <cell r="AM102">
            <v>374.90483432047506</v>
          </cell>
          <cell r="AN102">
            <v>428.73798346540519</v>
          </cell>
          <cell r="AO102">
            <v>418.83742658411836</v>
          </cell>
          <cell r="AP102">
            <v>442.95327273985004</v>
          </cell>
          <cell r="AQ102">
            <v>473.69937106167265</v>
          </cell>
          <cell r="AR102">
            <v>481.22994801616426</v>
          </cell>
          <cell r="AS102">
            <v>436.90365281745125</v>
          </cell>
          <cell r="AT102">
            <v>411.29671425501789</v>
          </cell>
          <cell r="AU102">
            <v>406.93654267426621</v>
          </cell>
          <cell r="AV102">
            <v>429.4083395448734</v>
          </cell>
          <cell r="AW102">
            <v>431.22330428348698</v>
          </cell>
          <cell r="AX102">
            <v>481.0042387719563</v>
          </cell>
          <cell r="AY102">
            <v>470.98504717385265</v>
          </cell>
          <cell r="AZ102">
            <v>499.22485736121143</v>
          </cell>
          <cell r="BA102">
            <v>532.30991299389109</v>
          </cell>
          <cell r="BB102">
            <v>551.58594173521453</v>
          </cell>
          <cell r="BC102">
            <v>495.81889842427171</v>
          </cell>
          <cell r="BD102">
            <v>474.47855011470261</v>
          </cell>
          <cell r="BE102">
            <v>472.83840254952986</v>
          </cell>
          <cell r="BF102">
            <v>499.75467469150414</v>
          </cell>
        </row>
        <row r="103">
          <cell r="D103" t="str">
            <v>Net New Shipments</v>
          </cell>
          <cell r="E103">
            <v>0</v>
          </cell>
          <cell r="F103">
            <v>0</v>
          </cell>
          <cell r="G103">
            <v>0</v>
          </cell>
          <cell r="H103">
            <v>0</v>
          </cell>
          <cell r="I103">
            <v>0</v>
          </cell>
          <cell r="J103">
            <v>0</v>
          </cell>
          <cell r="K103">
            <v>0</v>
          </cell>
          <cell r="L103">
            <v>39.721819337374654</v>
          </cell>
          <cell r="M103">
            <v>51.508490576009535</v>
          </cell>
          <cell r="N103">
            <v>60.274409218207893</v>
          </cell>
          <cell r="O103">
            <v>44.329984602980858</v>
          </cell>
          <cell r="P103">
            <v>37.172648666458826</v>
          </cell>
          <cell r="Q103">
            <v>34.238704650934778</v>
          </cell>
          <cell r="R103">
            <v>49.129890433827313</v>
          </cell>
          <cell r="S103">
            <v>59.623868888946618</v>
          </cell>
          <cell r="T103">
            <v>67.762514273430043</v>
          </cell>
          <cell r="U103">
            <v>73.607196439063046</v>
          </cell>
          <cell r="V103">
            <v>101.70004153314494</v>
          </cell>
          <cell r="W103">
            <v>120.56087405232256</v>
          </cell>
          <cell r="X103">
            <v>128.11307987642431</v>
          </cell>
          <cell r="Y103">
            <v>89.791388926968011</v>
          </cell>
          <cell r="Z103">
            <v>65.695579958692633</v>
          </cell>
          <cell r="AA103">
            <v>61.172003920960378</v>
          </cell>
          <cell r="AB103">
            <v>70.657900022339618</v>
          </cell>
          <cell r="AC103">
            <v>57.440075386552053</v>
          </cell>
          <cell r="AD103">
            <v>97.67835362941787</v>
          </cell>
          <cell r="AE103">
            <v>76.399234279517714</v>
          </cell>
          <cell r="AF103">
            <v>79.720771339117164</v>
          </cell>
          <cell r="AG103">
            <v>74.902643110408917</v>
          </cell>
          <cell r="AH103">
            <v>61.121941899802096</v>
          </cell>
          <cell r="AI103">
            <v>65.991917355361238</v>
          </cell>
          <cell r="AJ103">
            <v>66.491354535312396</v>
          </cell>
          <cell r="AK103">
            <v>64.364804556369933</v>
          </cell>
          <cell r="AL103">
            <v>57.158315503018912</v>
          </cell>
          <cell r="AM103">
            <v>56.318469963011921</v>
          </cell>
          <cell r="AN103">
            <v>52.266255306551102</v>
          </cell>
          <cell r="AO103">
            <v>52.147620589734288</v>
          </cell>
          <cell r="AP103">
            <v>56.271584621361399</v>
          </cell>
          <cell r="AQ103">
            <v>58.610541932218439</v>
          </cell>
          <cell r="AR103">
            <v>70.355993719050275</v>
          </cell>
          <cell r="AS103">
            <v>58.915245606820463</v>
          </cell>
          <cell r="AT103">
            <v>63.181835859684718</v>
          </cell>
          <cell r="AU103">
            <v>65.901859875263654</v>
          </cell>
          <cell r="AV103">
            <v>70.346335146630736</v>
          </cell>
          <cell r="AW103">
            <v>74.183718553144899</v>
          </cell>
          <cell r="AX103">
            <v>75.370377493082657</v>
          </cell>
          <cell r="AY103">
            <v>74.54204602844122</v>
          </cell>
          <cell r="AZ103">
            <v>75.101659287291113</v>
          </cell>
          <cell r="BA103">
            <v>78.598763547084573</v>
          </cell>
          <cell r="BB103">
            <v>86.167430502643583</v>
          </cell>
          <cell r="BC103">
            <v>87.029104807671501</v>
          </cell>
          <cell r="BD103">
            <v>87.899395855747571</v>
          </cell>
          <cell r="BE103">
            <v>88.778389814305228</v>
          </cell>
          <cell r="BF103">
            <v>89.666173712447744</v>
          </cell>
        </row>
        <row r="104">
          <cell r="D104"/>
          <cell r="E104"/>
          <cell r="F104"/>
          <cell r="G104"/>
          <cell r="H104"/>
          <cell r="I104"/>
          <cell r="J104"/>
          <cell r="K104"/>
          <cell r="L104"/>
          <cell r="M104"/>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row>
        <row r="106">
          <cell r="D106" t="str">
            <v>Big Box</v>
          </cell>
        </row>
        <row r="108">
          <cell r="D108"/>
        </row>
        <row r="110">
          <cell r="D110"/>
          <cell r="E110"/>
          <cell r="F110"/>
          <cell r="G110"/>
          <cell r="H110"/>
          <cell r="I110"/>
          <cell r="J110"/>
          <cell r="K110"/>
          <cell r="L110"/>
          <cell r="M110"/>
          <cell r="N110"/>
          <cell r="O110"/>
          <cell r="P110"/>
          <cell r="Q110"/>
          <cell r="R110"/>
          <cell r="S110"/>
          <cell r="T110"/>
          <cell r="U110"/>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cell r="BD110"/>
          <cell r="BE110"/>
          <cell r="BF110"/>
        </row>
        <row r="111">
          <cell r="D111" t="str">
            <v>SHIPMENTS</v>
          </cell>
          <cell r="E111">
            <v>1981</v>
          </cell>
          <cell r="F111">
            <v>1982</v>
          </cell>
          <cell r="G111">
            <v>1983</v>
          </cell>
          <cell r="H111">
            <v>1984</v>
          </cell>
          <cell r="I111">
            <v>1985</v>
          </cell>
          <cell r="J111">
            <v>1986</v>
          </cell>
          <cell r="K111">
            <v>1987</v>
          </cell>
          <cell r="L111">
            <v>1988</v>
          </cell>
          <cell r="M111">
            <v>1989</v>
          </cell>
          <cell r="N111">
            <v>1990</v>
          </cell>
          <cell r="O111">
            <v>1991</v>
          </cell>
          <cell r="P111">
            <v>1992</v>
          </cell>
          <cell r="Q111">
            <v>1993</v>
          </cell>
          <cell r="R111">
            <v>1994</v>
          </cell>
          <cell r="S111">
            <v>1995</v>
          </cell>
          <cell r="T111">
            <v>1996</v>
          </cell>
          <cell r="U111">
            <v>1997</v>
          </cell>
          <cell r="V111">
            <v>1998</v>
          </cell>
          <cell r="W111">
            <v>1999</v>
          </cell>
          <cell r="X111">
            <v>2000</v>
          </cell>
          <cell r="Y111">
            <v>2001</v>
          </cell>
          <cell r="Z111">
            <v>2002</v>
          </cell>
          <cell r="AA111">
            <v>2003</v>
          </cell>
          <cell r="AB111">
            <v>2004</v>
          </cell>
          <cell r="AC111">
            <v>2005</v>
          </cell>
          <cell r="AD111">
            <v>2006</v>
          </cell>
          <cell r="AE111">
            <v>2007</v>
          </cell>
          <cell r="AF111">
            <v>2008</v>
          </cell>
          <cell r="AG111">
            <v>2009</v>
          </cell>
          <cell r="AH111">
            <v>2010</v>
          </cell>
          <cell r="AI111">
            <v>2011</v>
          </cell>
          <cell r="AJ111">
            <v>2012</v>
          </cell>
          <cell r="AK111">
            <v>2013</v>
          </cell>
          <cell r="AL111">
            <v>2014</v>
          </cell>
          <cell r="AM111">
            <v>2015</v>
          </cell>
          <cell r="AN111">
            <v>2016</v>
          </cell>
          <cell r="AO111">
            <v>2017</v>
          </cell>
          <cell r="AP111">
            <v>2018</v>
          </cell>
          <cell r="AQ111">
            <v>2019</v>
          </cell>
          <cell r="AR111">
            <v>2020</v>
          </cell>
          <cell r="AS111">
            <v>2021</v>
          </cell>
          <cell r="AT111">
            <v>2022</v>
          </cell>
          <cell r="AU111">
            <v>2023</v>
          </cell>
          <cell r="AV111">
            <v>2024</v>
          </cell>
          <cell r="AW111">
            <v>2025</v>
          </cell>
          <cell r="AX111">
            <v>2026</v>
          </cell>
          <cell r="AY111">
            <v>2027</v>
          </cell>
          <cell r="AZ111">
            <v>2028</v>
          </cell>
          <cell r="BA111">
            <v>2029</v>
          </cell>
          <cell r="BB111">
            <v>2030</v>
          </cell>
          <cell r="BC111">
            <v>2031</v>
          </cell>
          <cell r="BD111">
            <v>2032</v>
          </cell>
          <cell r="BE111">
            <v>2033</v>
          </cell>
          <cell r="BF111">
            <v>2034</v>
          </cell>
        </row>
        <row r="112">
          <cell r="D112" t="str">
            <v>Replacement Shipments</v>
          </cell>
          <cell r="E112">
            <v>0</v>
          </cell>
          <cell r="F112">
            <v>0</v>
          </cell>
          <cell r="G112">
            <v>0</v>
          </cell>
          <cell r="H112">
            <v>0</v>
          </cell>
          <cell r="I112">
            <v>0</v>
          </cell>
          <cell r="J112">
            <v>0</v>
          </cell>
          <cell r="K112">
            <v>0</v>
          </cell>
          <cell r="L112">
            <v>74.859941821458051</v>
          </cell>
          <cell r="M112">
            <v>76.742750242163098</v>
          </cell>
          <cell r="N112">
            <v>78.642999620466412</v>
          </cell>
          <cell r="O112">
            <v>80.559647211364066</v>
          </cell>
          <cell r="P112">
            <v>82.491604868013368</v>
          </cell>
          <cell r="Q112">
            <v>84.437739596431257</v>
          </cell>
          <cell r="R112">
            <v>86.396874211549203</v>
          </cell>
          <cell r="S112">
            <v>88.367788095639469</v>
          </cell>
          <cell r="T112">
            <v>90.349218059873905</v>
          </cell>
          <cell r="U112">
            <v>91.122631197807891</v>
          </cell>
          <cell r="V112">
            <v>91.060673003323942</v>
          </cell>
          <cell r="W112">
            <v>90.134526659734206</v>
          </cell>
          <cell r="X112">
            <v>89.331604649382214</v>
          </cell>
          <cell r="Y112">
            <v>93.528359150552077</v>
          </cell>
          <cell r="Z112">
            <v>101.30225573261762</v>
          </cell>
          <cell r="AA112">
            <v>108.75361879972016</v>
          </cell>
          <cell r="AB112">
            <v>108.90437962934601</v>
          </cell>
          <cell r="AC112">
            <v>101.58113921041523</v>
          </cell>
          <cell r="AD112">
            <v>105.13616650146594</v>
          </cell>
          <cell r="AE112">
            <v>110.47436597304171</v>
          </cell>
          <cell r="AF112">
            <v>114.54787028097508</v>
          </cell>
          <cell r="AG112">
            <v>110.42343116615002</v>
          </cell>
          <cell r="AH112">
            <v>112.5515423153365</v>
          </cell>
          <cell r="AI112">
            <v>116.81512524745736</v>
          </cell>
          <cell r="AJ112">
            <v>123.45292065875336</v>
          </cell>
          <cell r="AK112">
            <v>124.79065926422714</v>
          </cell>
          <cell r="AL112">
            <v>123.08998690153737</v>
          </cell>
          <cell r="AM112">
            <v>133.01397394095477</v>
          </cell>
          <cell r="AN112">
            <v>133.7880315342442</v>
          </cell>
          <cell r="AO112">
            <v>136.27420896255376</v>
          </cell>
          <cell r="AP112">
            <v>131.54791958751954</v>
          </cell>
          <cell r="AQ112">
            <v>121.69458574191002</v>
          </cell>
          <cell r="AR112">
            <v>122.66702283785881</v>
          </cell>
          <cell r="AS112">
            <v>137.19250932467028</v>
          </cell>
          <cell r="AT112">
            <v>139.78825367469568</v>
          </cell>
          <cell r="AU112">
            <v>137.48222280195557</v>
          </cell>
          <cell r="AV112">
            <v>143.47344376402123</v>
          </cell>
          <cell r="AW112">
            <v>141.17882117914942</v>
          </cell>
          <cell r="AX112">
            <v>142.95939684092286</v>
          </cell>
          <cell r="AY112">
            <v>138.15915955295188</v>
          </cell>
          <cell r="AZ112">
            <v>128.69194629808771</v>
          </cell>
          <cell r="BA112">
            <v>133.03337247375239</v>
          </cell>
          <cell r="BB112">
            <v>148.56907792032692</v>
          </cell>
          <cell r="BC112">
            <v>149.45520056815513</v>
          </cell>
          <cell r="BD112">
            <v>146.72565601305416</v>
          </cell>
          <cell r="BE112">
            <v>152.18948877889454</v>
          </cell>
          <cell r="BF112">
            <v>149.10498488093404</v>
          </cell>
        </row>
        <row r="113">
          <cell r="D113" t="str">
            <v>Net New Shipments</v>
          </cell>
          <cell r="E113">
            <v>0</v>
          </cell>
          <cell r="F113">
            <v>0</v>
          </cell>
          <cell r="G113">
            <v>0</v>
          </cell>
          <cell r="H113">
            <v>0</v>
          </cell>
          <cell r="I113">
            <v>0</v>
          </cell>
          <cell r="J113">
            <v>0</v>
          </cell>
          <cell r="K113">
            <v>0</v>
          </cell>
          <cell r="L113">
            <v>16.26268937634984</v>
          </cell>
          <cell r="M113">
            <v>14.317922761160844</v>
          </cell>
          <cell r="N113">
            <v>11.491527039267794</v>
          </cell>
          <cell r="O113">
            <v>8.7719574380181484</v>
          </cell>
          <cell r="P113">
            <v>11.036754282538709</v>
          </cell>
          <cell r="Q113">
            <v>16.864516136186353</v>
          </cell>
          <cell r="R113">
            <v>22.356744588170955</v>
          </cell>
          <cell r="S113">
            <v>20.536591533706542</v>
          </cell>
          <cell r="T113">
            <v>11.231921150541325</v>
          </cell>
          <cell r="U113">
            <v>14.013535303658045</v>
          </cell>
          <cell r="V113">
            <v>19.413692969717772</v>
          </cell>
          <cell r="W113">
            <v>24.413343621240877</v>
          </cell>
          <cell r="X113">
            <v>21.09182651676781</v>
          </cell>
          <cell r="Y113">
            <v>19.023183164784427</v>
          </cell>
          <cell r="Z113">
            <v>15.512869514839736</v>
          </cell>
          <cell r="AA113">
            <v>14.699301859033199</v>
          </cell>
          <cell r="AB113">
            <v>15.886279634881141</v>
          </cell>
          <cell r="AC113">
            <v>21.508847691122128</v>
          </cell>
          <cell r="AD113">
            <v>27.877807439488834</v>
          </cell>
          <cell r="AE113">
            <v>23.313665561202491</v>
          </cell>
          <cell r="AF113">
            <v>21.726338681578682</v>
          </cell>
          <cell r="AG113">
            <v>21.124488421369506</v>
          </cell>
          <cell r="AH113">
            <v>9.143043426573513</v>
          </cell>
          <cell r="AI113">
            <v>5.8518975904014496</v>
          </cell>
          <cell r="AJ113">
            <v>13.739588665916926</v>
          </cell>
          <cell r="AK113">
            <v>14.997594410468537</v>
          </cell>
          <cell r="AL113">
            <v>14.3922359004182</v>
          </cell>
          <cell r="AM113">
            <v>10.459469823066449</v>
          </cell>
          <cell r="AN113">
            <v>7.3907896449052259</v>
          </cell>
          <cell r="AO113">
            <v>6.6851878783691063</v>
          </cell>
          <cell r="AP113">
            <v>6.6112399654323326</v>
          </cell>
          <cell r="AQ113">
            <v>6.9973605561776822</v>
          </cell>
          <cell r="AR113">
            <v>10.366349635893584</v>
          </cell>
          <cell r="AS113">
            <v>11.376568595656636</v>
          </cell>
          <cell r="AT113">
            <v>9.6669468934594533</v>
          </cell>
          <cell r="AU113">
            <v>9.2434332110985906</v>
          </cell>
          <cell r="AV113">
            <v>8.7160450148733162</v>
          </cell>
          <cell r="AW113">
            <v>7.9261637017846214</v>
          </cell>
          <cell r="AX113">
            <v>7.2011991480198958</v>
          </cell>
          <cell r="AY113">
            <v>8.3274539447218103</v>
          </cell>
          <cell r="AZ113">
            <v>10.020616758003598</v>
          </cell>
          <cell r="BA113">
            <v>10.632540474128071</v>
          </cell>
          <cell r="BB113">
            <v>8.0100466337808029</v>
          </cell>
          <cell r="BC113">
            <v>8.0901471001186565</v>
          </cell>
          <cell r="BD113">
            <v>8.1710485711198544</v>
          </cell>
          <cell r="BE113">
            <v>8.2527590568308824</v>
          </cell>
          <cell r="BF113">
            <v>8.3352866473992435</v>
          </cell>
        </row>
        <row r="114">
          <cell r="D114" t="str">
            <v>Replacement Shipments</v>
          </cell>
          <cell r="E114">
            <v>0</v>
          </cell>
          <cell r="F114">
            <v>0</v>
          </cell>
          <cell r="G114">
            <v>0</v>
          </cell>
          <cell r="H114">
            <v>0</v>
          </cell>
          <cell r="I114">
            <v>0</v>
          </cell>
          <cell r="J114">
            <v>0</v>
          </cell>
          <cell r="K114">
            <v>0</v>
          </cell>
          <cell r="L114">
            <v>214.14132307710315</v>
          </cell>
          <cell r="M114">
            <v>219.94456157635867</v>
          </cell>
          <cell r="N114">
            <v>225.81933544724012</v>
          </cell>
          <cell r="O114">
            <v>231.76300342173818</v>
          </cell>
          <cell r="P114">
            <v>237.77277209026673</v>
          </cell>
          <cell r="Q114">
            <v>243.84569613401479</v>
          </cell>
          <cell r="R114">
            <v>249.97867885965996</v>
          </cell>
          <cell r="S114">
            <v>256.16847304338694</v>
          </cell>
          <cell r="T114">
            <v>262.41168209049914</v>
          </cell>
          <cell r="U114">
            <v>268.70476151621745</v>
          </cell>
          <cell r="V114">
            <v>275.04402075253194</v>
          </cell>
          <cell r="W114">
            <v>281.42562528520796</v>
          </cell>
          <cell r="X114">
            <v>287.84559912425289</v>
          </cell>
          <cell r="Y114">
            <v>294.29982761032215</v>
          </cell>
          <cell r="Z114">
            <v>291.84083898633025</v>
          </cell>
          <cell r="AA114">
            <v>288.35241476857198</v>
          </cell>
          <cell r="AB114">
            <v>280.72329796818627</v>
          </cell>
          <cell r="AC114">
            <v>273.67346673671364</v>
          </cell>
          <cell r="AD114">
            <v>290.50393144017335</v>
          </cell>
          <cell r="AE114">
            <v>324.42060656246122</v>
          </cell>
          <cell r="AF114">
            <v>356.79423633647656</v>
          </cell>
          <cell r="AG114">
            <v>354.28774370442966</v>
          </cell>
          <cell r="AH114">
            <v>316.07530536530703</v>
          </cell>
          <cell r="AI114">
            <v>335.65831907813947</v>
          </cell>
          <cell r="AJ114">
            <v>367.79833160785012</v>
          </cell>
          <cell r="AK114">
            <v>398.06715592002604</v>
          </cell>
          <cell r="AL114">
            <v>388.61765914880948</v>
          </cell>
          <cell r="AM114">
            <v>385.1883693976265</v>
          </cell>
          <cell r="AN114">
            <v>365.95788222389774</v>
          </cell>
          <cell r="AO114">
            <v>358.58241253950825</v>
          </cell>
          <cell r="AP114">
            <v>356.62441177928446</v>
          </cell>
          <cell r="AQ114">
            <v>376.43796126096458</v>
          </cell>
          <cell r="AR114">
            <v>423.69790031773084</v>
          </cell>
          <cell r="AS114">
            <v>435.80811979931696</v>
          </cell>
          <cell r="AT114">
            <v>460.59785448179736</v>
          </cell>
          <cell r="AU114">
            <v>455.21585505097181</v>
          </cell>
          <cell r="AV114">
            <v>359.75873507004781</v>
          </cell>
          <cell r="AW114">
            <v>363.61738534339122</v>
          </cell>
          <cell r="AX114">
            <v>433.44303301167503</v>
          </cell>
          <cell r="AY114">
            <v>469.72232921448688</v>
          </cell>
          <cell r="AZ114">
            <v>457.38056400636299</v>
          </cell>
          <cell r="BA114">
            <v>435.16139188561056</v>
          </cell>
          <cell r="BB114">
            <v>401.26943274955693</v>
          </cell>
          <cell r="BC114">
            <v>390.52275462504883</v>
          </cell>
          <cell r="BD114">
            <v>388.21144716968371</v>
          </cell>
          <cell r="BE114">
            <v>409.86979502936902</v>
          </cell>
          <cell r="BF114">
            <v>473.22601524477761</v>
          </cell>
        </row>
        <row r="115">
          <cell r="D115" t="str">
            <v>Net New Shipments</v>
          </cell>
          <cell r="E115">
            <v>0</v>
          </cell>
          <cell r="F115">
            <v>0</v>
          </cell>
          <cell r="G115">
            <v>0</v>
          </cell>
          <cell r="H115">
            <v>0</v>
          </cell>
          <cell r="I115">
            <v>0</v>
          </cell>
          <cell r="J115">
            <v>0</v>
          </cell>
          <cell r="K115">
            <v>0</v>
          </cell>
          <cell r="L115">
            <v>77.699515909227102</v>
          </cell>
          <cell r="M115">
            <v>68.407853192213281</v>
          </cell>
          <cell r="N115">
            <v>54.903962520946152</v>
          </cell>
          <cell r="O115">
            <v>41.910463314975459</v>
          </cell>
          <cell r="P115">
            <v>52.731159349906648</v>
          </cell>
          <cell r="Q115">
            <v>80.574910428446401</v>
          </cell>
          <cell r="R115">
            <v>106.81555747681659</v>
          </cell>
          <cell r="S115">
            <v>98.119270661042719</v>
          </cell>
          <cell r="T115">
            <v>53.663623274807875</v>
          </cell>
          <cell r="U115">
            <v>66.953557561922054</v>
          </cell>
          <cell r="V115">
            <v>92.754310855318181</v>
          </cell>
          <cell r="W115">
            <v>116.64153063481808</v>
          </cell>
          <cell r="X115">
            <v>100.77206002455659</v>
          </cell>
          <cell r="Y115">
            <v>90.888541787304348</v>
          </cell>
          <cell r="Z115">
            <v>74.117043237567472</v>
          </cell>
          <cell r="AA115">
            <v>70.229997770936279</v>
          </cell>
          <cell r="AB115">
            <v>75.901113811098185</v>
          </cell>
          <cell r="AC115">
            <v>102.76449452425095</v>
          </cell>
          <cell r="AD115">
            <v>133.19396887755752</v>
          </cell>
          <cell r="AE115">
            <v>111.38751323685574</v>
          </cell>
          <cell r="AF115">
            <v>103.8036181453208</v>
          </cell>
          <cell r="AG115">
            <v>100.92811134654215</v>
          </cell>
          <cell r="AH115">
            <v>43.683429704740774</v>
          </cell>
          <cell r="AI115">
            <v>27.959066265251749</v>
          </cell>
          <cell r="AJ115">
            <v>65.644701403824911</v>
          </cell>
          <cell r="AK115">
            <v>71.655173294460837</v>
          </cell>
          <cell r="AL115">
            <v>68.762904857553522</v>
          </cell>
          <cell r="AM115">
            <v>49.973022487984053</v>
          </cell>
          <cell r="AN115">
            <v>35.311550525659186</v>
          </cell>
          <cell r="AO115">
            <v>31.940342085540578</v>
          </cell>
          <cell r="AP115">
            <v>31.587035390399251</v>
          </cell>
          <cell r="AQ115">
            <v>33.431833768404431</v>
          </cell>
          <cell r="AR115">
            <v>49.528114927046772</v>
          </cell>
          <cell r="AS115">
            <v>54.354716623693093</v>
          </cell>
          <cell r="AT115">
            <v>46.186524046528575</v>
          </cell>
          <cell r="AU115">
            <v>44.163069786359301</v>
          </cell>
          <cell r="AV115">
            <v>41.643326182172132</v>
          </cell>
          <cell r="AW115">
            <v>37.869448797416226</v>
          </cell>
          <cell r="AX115">
            <v>34.405729262762179</v>
          </cell>
          <cell r="AY115">
            <v>39.786724402560139</v>
          </cell>
          <cell r="AZ115">
            <v>47.876280066016079</v>
          </cell>
          <cell r="BA115">
            <v>50.799915598612642</v>
          </cell>
          <cell r="BB115">
            <v>38.270222805840604</v>
          </cell>
          <cell r="BC115">
            <v>38.652925033899912</v>
          </cell>
          <cell r="BD115">
            <v>39.039454284239582</v>
          </cell>
          <cell r="BE115">
            <v>39.429848827080605</v>
          </cell>
          <cell r="BF115">
            <v>39.824147315353002</v>
          </cell>
        </row>
        <row r="116">
          <cell r="D116" t="str">
            <v>Replacement Shipments</v>
          </cell>
          <cell r="E116">
            <v>0</v>
          </cell>
          <cell r="F116">
            <v>0</v>
          </cell>
          <cell r="G116">
            <v>0</v>
          </cell>
          <cell r="H116">
            <v>0</v>
          </cell>
          <cell r="I116">
            <v>0</v>
          </cell>
          <cell r="J116">
            <v>0</v>
          </cell>
          <cell r="K116">
            <v>0</v>
          </cell>
          <cell r="L116">
            <v>30.87868303482901</v>
          </cell>
          <cell r="M116">
            <v>31.63124275068953</v>
          </cell>
          <cell r="N116">
            <v>32.389813868326037</v>
          </cell>
          <cell r="O116">
            <v>33.153951524721457</v>
          </cell>
          <cell r="P116">
            <v>33.92319350550477</v>
          </cell>
          <cell r="Q116">
            <v>34.697060542742356</v>
          </cell>
          <cell r="R116">
            <v>35.475056653223689</v>
          </cell>
          <cell r="S116">
            <v>35.982075861547713</v>
          </cell>
          <cell r="T116">
            <v>36.124348572355423</v>
          </cell>
          <cell r="U116">
            <v>35.995968748559399</v>
          </cell>
          <cell r="V116">
            <v>35.906678557100626</v>
          </cell>
          <cell r="W116">
            <v>37.386636195228363</v>
          </cell>
          <cell r="X116">
            <v>39.98931256107452</v>
          </cell>
          <cell r="Y116">
            <v>42.490824299009134</v>
          </cell>
          <cell r="Z116">
            <v>42.426661470542143</v>
          </cell>
          <cell r="AA116">
            <v>39.649036556207655</v>
          </cell>
          <cell r="AB116">
            <v>40.393554774500622</v>
          </cell>
          <cell r="AC116">
            <v>41.998887486938429</v>
          </cell>
          <cell r="AD116">
            <v>45.047784965249633</v>
          </cell>
          <cell r="AE116">
            <v>46.608136401158653</v>
          </cell>
          <cell r="AF116">
            <v>48.460487388418059</v>
          </cell>
          <cell r="AG116">
            <v>47.294753406122453</v>
          </cell>
          <cell r="AH116">
            <v>44.261822912088981</v>
          </cell>
          <cell r="AI116">
            <v>45.378826500209307</v>
          </cell>
          <cell r="AJ116">
            <v>48.748576697475187</v>
          </cell>
          <cell r="AK116">
            <v>53.796116758282068</v>
          </cell>
          <cell r="AL116">
            <v>53.92419531590285</v>
          </cell>
          <cell r="AM116">
            <v>55.278427423580737</v>
          </cell>
          <cell r="AN116">
            <v>53.923826875022229</v>
          </cell>
          <cell r="AO116">
            <v>47.131000399141676</v>
          </cell>
          <cell r="AP116">
            <v>47.215209861806223</v>
          </cell>
          <cell r="AQ116">
            <v>53.060195558109342</v>
          </cell>
          <cell r="AR116">
            <v>58.502510268062139</v>
          </cell>
          <cell r="AS116">
            <v>58.440621335909825</v>
          </cell>
          <cell r="AT116">
            <v>58.560712538362893</v>
          </cell>
          <cell r="AU116">
            <v>56.243129788871698</v>
          </cell>
          <cell r="AV116">
            <v>49.228878497542162</v>
          </cell>
          <cell r="AW116">
            <v>49.289882373498536</v>
          </cell>
          <cell r="AX116">
            <v>55.256036531392283</v>
          </cell>
          <cell r="AY116">
            <v>61.755573346793341</v>
          </cell>
          <cell r="AZ116">
            <v>62.010701119157758</v>
          </cell>
          <cell r="BA116">
            <v>61.594296116740495</v>
          </cell>
          <cell r="BB116">
            <v>59.143810583548628</v>
          </cell>
          <cell r="BC116">
            <v>51.964059658349989</v>
          </cell>
          <cell r="BD116">
            <v>51.777190963301116</v>
          </cell>
          <cell r="BE116">
            <v>57.51584407154138</v>
          </cell>
          <cell r="BF116">
            <v>64.368810785130421</v>
          </cell>
        </row>
        <row r="117">
          <cell r="D117" t="str">
            <v>Net New Shipments</v>
          </cell>
          <cell r="E117">
            <v>0</v>
          </cell>
          <cell r="F117">
            <v>0</v>
          </cell>
          <cell r="G117">
            <v>0</v>
          </cell>
          <cell r="H117">
            <v>0</v>
          </cell>
          <cell r="I117">
            <v>0</v>
          </cell>
          <cell r="J117">
            <v>0</v>
          </cell>
          <cell r="K117">
            <v>0</v>
          </cell>
          <cell r="L117">
            <v>5.1033928267187036</v>
          </cell>
          <cell r="M117">
            <v>4.4931058216658926</v>
          </cell>
          <cell r="N117">
            <v>3.6061548802333627</v>
          </cell>
          <cell r="O117">
            <v>2.7527270323791697</v>
          </cell>
          <cell r="P117">
            <v>3.4634426897235926</v>
          </cell>
          <cell r="Q117">
            <v>5.2922520183321637</v>
          </cell>
          <cell r="R117">
            <v>7.0157676457854414</v>
          </cell>
          <cell r="S117">
            <v>6.4445856089944318</v>
          </cell>
          <cell r="T117">
            <v>3.5246879838522318</v>
          </cell>
          <cell r="U117">
            <v>4.3975860259412229</v>
          </cell>
          <cell r="V117">
            <v>6.0922089298377955</v>
          </cell>
          <cell r="W117">
            <v>7.6611487700212706</v>
          </cell>
          <cell r="X117">
            <v>6.6188238400841328</v>
          </cell>
          <cell r="Y117">
            <v>5.9696630894089253</v>
          </cell>
          <cell r="Z117">
            <v>4.8680919355803098</v>
          </cell>
          <cell r="AA117">
            <v>4.612786355881326</v>
          </cell>
          <cell r="AB117">
            <v>4.9852717257086852</v>
          </cell>
          <cell r="AC117">
            <v>6.7496892105367579</v>
          </cell>
          <cell r="AD117">
            <v>8.7483317930324347</v>
          </cell>
          <cell r="AE117">
            <v>7.3160589147441959</v>
          </cell>
          <cell r="AF117">
            <v>6.8179400351626773</v>
          </cell>
          <cell r="AG117">
            <v>6.6290734688997759</v>
          </cell>
          <cell r="AH117">
            <v>2.8691774870526956</v>
          </cell>
          <cell r="AI117">
            <v>1.8363833615969156</v>
          </cell>
          <cell r="AJ117">
            <v>4.3116188606341552</v>
          </cell>
          <cell r="AK117">
            <v>4.7063935097800709</v>
          </cell>
          <cell r="AL117">
            <v>4.5164260200069748</v>
          </cell>
          <cell r="AM117">
            <v>3.2822851147821552</v>
          </cell>
          <cell r="AN117">
            <v>2.3193029138494694</v>
          </cell>
          <cell r="AO117">
            <v>2.0978780984004857</v>
          </cell>
          <cell r="AP117">
            <v>2.074672511692313</v>
          </cell>
          <cell r="AQ117">
            <v>2.1958409732829409</v>
          </cell>
          <cell r="AR117">
            <v>3.253063078731202</v>
          </cell>
          <cell r="AS117">
            <v>3.5700797832479338</v>
          </cell>
          <cell r="AT117">
            <v>3.033583578377602</v>
          </cell>
          <cell r="AU117">
            <v>2.90068079467693</v>
          </cell>
          <cell r="AV117">
            <v>2.7351811608078265</v>
          </cell>
          <cell r="AW117">
            <v>2.4873085898025806</v>
          </cell>
          <cell r="AX117">
            <v>2.2598075401490973</v>
          </cell>
          <cell r="AY117">
            <v>2.6132374383370802</v>
          </cell>
          <cell r="AZ117">
            <v>3.1445686810240545</v>
          </cell>
          <cell r="BA117">
            <v>3.3365963974183046</v>
          </cell>
          <cell r="BB117">
            <v>2.5136318837871272</v>
          </cell>
          <cell r="BC117">
            <v>2.5387682026250218</v>
          </cell>
          <cell r="BD117">
            <v>2.564155884651254</v>
          </cell>
          <cell r="BE117">
            <v>2.58979744349773</v>
          </cell>
          <cell r="BF117">
            <v>2.615695417932784</v>
          </cell>
        </row>
        <row r="118">
          <cell r="D118" t="str">
            <v>Replacement Shipments</v>
          </cell>
          <cell r="E118">
            <v>0</v>
          </cell>
          <cell r="F118">
            <v>0</v>
          </cell>
          <cell r="G118">
            <v>0</v>
          </cell>
          <cell r="H118">
            <v>0</v>
          </cell>
          <cell r="I118">
            <v>0</v>
          </cell>
          <cell r="J118">
            <v>0</v>
          </cell>
          <cell r="K118">
            <v>0</v>
          </cell>
          <cell r="L118">
            <v>119.6684781059339</v>
          </cell>
          <cell r="M118">
            <v>122.81820706721385</v>
          </cell>
          <cell r="N118">
            <v>126.00296478030864</v>
          </cell>
          <cell r="O118">
            <v>129.22119043192941</v>
          </cell>
          <cell r="P118">
            <v>132.47124299086724</v>
          </cell>
          <cell r="Q118">
            <v>135.75140165526392</v>
          </cell>
          <cell r="R118">
            <v>139.05986646712532</v>
          </cell>
          <cell r="S118">
            <v>142.39475909704109</v>
          </cell>
          <cell r="T118">
            <v>145.75412380169004</v>
          </cell>
          <cell r="U118">
            <v>149.13592855630412</v>
          </cell>
          <cell r="V118">
            <v>152.53806636384326</v>
          </cell>
          <cell r="W118">
            <v>155.95835674219452</v>
          </cell>
          <cell r="X118">
            <v>155.80778783115579</v>
          </cell>
          <cell r="Y118">
            <v>154.63581320312699</v>
          </cell>
          <cell r="Z118">
            <v>151.53969153423705</v>
          </cell>
          <cell r="AA118">
            <v>148.71442918308088</v>
          </cell>
          <cell r="AB118">
            <v>156.99736361873073</v>
          </cell>
          <cell r="AC118">
            <v>173.22810418012256</v>
          </cell>
          <cell r="AD118">
            <v>188.74152110750532</v>
          </cell>
          <cell r="AE118">
            <v>188.03162917194462</v>
          </cell>
          <cell r="AF118">
            <v>170.71394858067069</v>
          </cell>
          <cell r="AG118">
            <v>180.27711811998864</v>
          </cell>
          <cell r="AH118">
            <v>195.67960629654937</v>
          </cell>
          <cell r="AI118">
            <v>210.21023145606313</v>
          </cell>
          <cell r="AJ118">
            <v>202.6785134239733</v>
          </cell>
          <cell r="AK118">
            <v>196.90955356931465</v>
          </cell>
          <cell r="AL118">
            <v>186.0127349005474</v>
          </cell>
          <cell r="AM118">
            <v>181.37954442537688</v>
          </cell>
          <cell r="AN118">
            <v>192.30020725179992</v>
          </cell>
          <cell r="AO118">
            <v>221.02554349372764</v>
          </cell>
          <cell r="AP118">
            <v>250.69220430636909</v>
          </cell>
          <cell r="AQ118">
            <v>239.83977486350571</v>
          </cell>
          <cell r="AR118">
            <v>218.99470120640132</v>
          </cell>
          <cell r="AS118">
            <v>227.22042572303138</v>
          </cell>
          <cell r="AT118">
            <v>215.99748057782409</v>
          </cell>
          <cell r="AU118">
            <v>223.21444832362221</v>
          </cell>
          <cell r="AV118">
            <v>233.21093268156596</v>
          </cell>
          <cell r="AW118">
            <v>230.23754114813357</v>
          </cell>
          <cell r="AX118">
            <v>217.99548134592118</v>
          </cell>
          <cell r="AY118">
            <v>204.62281069885825</v>
          </cell>
          <cell r="AZ118">
            <v>208.72418424047845</v>
          </cell>
          <cell r="BA118">
            <v>235.8815165567699</v>
          </cell>
          <cell r="BB118">
            <v>265.3838486739964</v>
          </cell>
          <cell r="BC118">
            <v>255.38946498834505</v>
          </cell>
          <cell r="BD118">
            <v>242.03103373060918</v>
          </cell>
          <cell r="BE118">
            <v>252.50168926893497</v>
          </cell>
          <cell r="BF118">
            <v>237.47958478551192</v>
          </cell>
        </row>
        <row r="119">
          <cell r="D119" t="str">
            <v>Net New Shipments</v>
          </cell>
          <cell r="E119">
            <v>0</v>
          </cell>
          <cell r="F119">
            <v>0</v>
          </cell>
          <cell r="G119">
            <v>0</v>
          </cell>
          <cell r="H119">
            <v>0</v>
          </cell>
          <cell r="I119">
            <v>0</v>
          </cell>
          <cell r="J119">
            <v>0</v>
          </cell>
          <cell r="K119">
            <v>0</v>
          </cell>
          <cell r="L119">
            <v>36.139309725221892</v>
          </cell>
          <cell r="M119">
            <v>31.817606135913152</v>
          </cell>
          <cell r="N119">
            <v>25.536726753928406</v>
          </cell>
          <cell r="O119">
            <v>19.493238751151466</v>
          </cell>
          <cell r="P119">
            <v>24.52612062786352</v>
          </cell>
          <cell r="Q119">
            <v>37.476702524858645</v>
          </cell>
          <cell r="R119">
            <v>49.681654640379975</v>
          </cell>
          <cell r="S119">
            <v>45.636870074903527</v>
          </cell>
          <cell r="T119">
            <v>24.959824778980646</v>
          </cell>
          <cell r="U119">
            <v>31.14118956368452</v>
          </cell>
          <cell r="V119">
            <v>43.14153993270611</v>
          </cell>
          <cell r="W119">
            <v>54.251874713868617</v>
          </cell>
          <cell r="X119">
            <v>46.870725592817507</v>
          </cell>
          <cell r="Y119">
            <v>42.273740366187667</v>
          </cell>
          <cell r="Z119">
            <v>34.473043366310321</v>
          </cell>
          <cell r="AA119">
            <v>32.665115242295997</v>
          </cell>
          <cell r="AB119">
            <v>35.302843633069202</v>
          </cell>
          <cell r="AC119">
            <v>47.797439313605082</v>
          </cell>
          <cell r="AD119">
            <v>61.950683198863771</v>
          </cell>
          <cell r="AE119">
            <v>51.808145691561087</v>
          </cell>
          <cell r="AF119">
            <v>48.280752625730656</v>
          </cell>
          <cell r="AG119">
            <v>46.94330760304274</v>
          </cell>
          <cell r="AH119">
            <v>20.317874281274733</v>
          </cell>
          <cell r="AI119">
            <v>13.00421686755908</v>
          </cell>
          <cell r="AJ119">
            <v>30.532419257592665</v>
          </cell>
          <cell r="AK119">
            <v>33.32798757881892</v>
          </cell>
          <cell r="AL119">
            <v>31.982746445373778</v>
          </cell>
          <cell r="AM119">
            <v>23.243266273481368</v>
          </cell>
          <cell r="AN119">
            <v>16.423976988678533</v>
          </cell>
          <cell r="AO119">
            <v>14.855973063042256</v>
          </cell>
          <cell r="AP119">
            <v>14.691644367627305</v>
          </cell>
          <cell r="AQ119">
            <v>15.549690124839344</v>
          </cell>
          <cell r="AR119">
            <v>23.036332524207864</v>
          </cell>
          <cell r="AS119">
            <v>25.281263545903585</v>
          </cell>
          <cell r="AT119">
            <v>21.482104207687826</v>
          </cell>
          <cell r="AU119">
            <v>20.540962691330151</v>
          </cell>
          <cell r="AV119">
            <v>19.368988921940399</v>
          </cell>
          <cell r="AW119">
            <v>17.61369711507723</v>
          </cell>
          <cell r="AX119">
            <v>16.002664773377546</v>
          </cell>
          <cell r="AY119">
            <v>18.505453210493215</v>
          </cell>
          <cell r="AZ119">
            <v>22.268037240007743</v>
          </cell>
          <cell r="BA119">
            <v>23.627867720284485</v>
          </cell>
          <cell r="BB119">
            <v>17.800103630624108</v>
          </cell>
          <cell r="BC119">
            <v>17.978104666929994</v>
          </cell>
          <cell r="BD119">
            <v>18.157885713600081</v>
          </cell>
          <cell r="BE119">
            <v>18.33946457073489</v>
          </cell>
          <cell r="BF119">
            <v>18.522859216443067</v>
          </cell>
        </row>
        <row r="120">
          <cell r="D120" t="str">
            <v>Replacement Shipments</v>
          </cell>
          <cell r="E120">
            <v>0</v>
          </cell>
          <cell r="F120">
            <v>0</v>
          </cell>
          <cell r="G120">
            <v>0</v>
          </cell>
          <cell r="H120">
            <v>0</v>
          </cell>
          <cell r="I120">
            <v>0</v>
          </cell>
          <cell r="J120">
            <v>0</v>
          </cell>
          <cell r="K120">
            <v>0</v>
          </cell>
          <cell r="L120">
            <v>1.4551915228366852E-11</v>
          </cell>
          <cell r="M120">
            <v>1.4951944938283966E-11</v>
          </cell>
          <cell r="N120">
            <v>1.5357143249650315E-11</v>
          </cell>
          <cell r="O120">
            <v>1.5767336360349748E-11</v>
          </cell>
          <cell r="P120">
            <v>1.6182339849676929E-11</v>
          </cell>
          <cell r="Q120">
            <v>1.6601958673976942E-11</v>
          </cell>
          <cell r="R120">
            <v>1.7025987182868746E-11</v>
          </cell>
          <cell r="S120">
            <v>1.7454209156580361E-11</v>
          </cell>
          <cell r="T120">
            <v>1.7886397864880594E-11</v>
          </cell>
          <cell r="U120">
            <v>1.8322316148046366E-11</v>
          </cell>
          <cell r="V120">
            <v>1.8761716520256213E-11</v>
          </cell>
          <cell r="W120">
            <v>1.9204341295749705E-11</v>
          </cell>
          <cell r="X120">
            <v>1.9649922738039195E-11</v>
          </cell>
          <cell r="Y120">
            <v>2.0098183232404689E-11</v>
          </cell>
          <cell r="Z120">
            <v>2.0548835481844955E-11</v>
          </cell>
          <cell r="AA120">
            <v>1.4551915228366852E-11</v>
          </cell>
          <cell r="AB120">
            <v>1.4951944938283966E-11</v>
          </cell>
          <cell r="AC120">
            <v>1.5357143249650315E-11</v>
          </cell>
          <cell r="AD120">
            <v>1.5767336360349748E-11</v>
          </cell>
          <cell r="AE120">
            <v>1.6182339849676929E-11</v>
          </cell>
          <cell r="AF120">
            <v>1.6601958673976942E-11</v>
          </cell>
          <cell r="AG120">
            <v>1.7025987182868746E-11</v>
          </cell>
          <cell r="AH120">
            <v>1.7454209156580361E-11</v>
          </cell>
          <cell r="AI120">
            <v>1.7886397864880594E-11</v>
          </cell>
          <cell r="AJ120">
            <v>1.8322316148046366E-11</v>
          </cell>
          <cell r="AK120">
            <v>1.8761716520256213E-11</v>
          </cell>
          <cell r="AL120">
            <v>1.9204341295749705E-11</v>
          </cell>
          <cell r="AM120">
            <v>1.9649922738039195E-11</v>
          </cell>
          <cell r="AN120">
            <v>2.0098183232404689E-11</v>
          </cell>
          <cell r="AO120">
            <v>2.0548835481844955E-11</v>
          </cell>
          <cell r="AP120">
            <v>1.4551915228366852E-11</v>
          </cell>
          <cell r="AQ120">
            <v>1.4951944938283966E-11</v>
          </cell>
          <cell r="AR120">
            <v>1.5357143249650315E-11</v>
          </cell>
          <cell r="AS120">
            <v>1.5767336360349748E-11</v>
          </cell>
          <cell r="AT120">
            <v>1.6182339849676929E-11</v>
          </cell>
          <cell r="AU120">
            <v>1.6601958673976942E-11</v>
          </cell>
          <cell r="AV120">
            <v>1.7025987182868746E-11</v>
          </cell>
          <cell r="AW120">
            <v>1.7454209156580361E-11</v>
          </cell>
          <cell r="AX120">
            <v>1.7886397864880594E-11</v>
          </cell>
          <cell r="AY120">
            <v>1.8322316148046366E-11</v>
          </cell>
          <cell r="AZ120">
            <v>1.8761716520256213E-11</v>
          </cell>
          <cell r="BA120">
            <v>1.9204341295749705E-11</v>
          </cell>
          <cell r="BB120">
            <v>1.9649922738039195E-11</v>
          </cell>
          <cell r="BC120">
            <v>2.0098183232404689E-11</v>
          </cell>
          <cell r="BD120">
            <v>2.0548835481844955E-11</v>
          </cell>
          <cell r="BE120">
            <v>1.4551915228366852E-11</v>
          </cell>
          <cell r="BF120">
            <v>1.4951944938283966E-11</v>
          </cell>
        </row>
        <row r="121">
          <cell r="D121" t="str">
            <v>Net New Shipments</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row>
        <row r="122">
          <cell r="D122" t="str">
            <v>Replacement Shipments</v>
          </cell>
          <cell r="E122">
            <v>0</v>
          </cell>
          <cell r="F122">
            <v>0</v>
          </cell>
          <cell r="G122">
            <v>0</v>
          </cell>
          <cell r="H122">
            <v>0</v>
          </cell>
          <cell r="I122">
            <v>0</v>
          </cell>
          <cell r="J122">
            <v>0</v>
          </cell>
          <cell r="K122">
            <v>0</v>
          </cell>
          <cell r="L122">
            <v>3594.9679429936114</v>
          </cell>
          <cell r="M122">
            <v>3690.9904296911204</v>
          </cell>
          <cell r="N122">
            <v>3788.1389823944805</v>
          </cell>
          <cell r="O122">
            <v>3886.3679431531532</v>
          </cell>
          <cell r="P122">
            <v>3985.6291710782184</v>
          </cell>
          <cell r="Q122">
            <v>4085.8720510822036</v>
          </cell>
          <cell r="R122">
            <v>4187.0435076744661</v>
          </cell>
          <cell r="S122">
            <v>4289.0880239149101</v>
          </cell>
          <cell r="T122">
            <v>4391.9476656174666</v>
          </cell>
          <cell r="U122">
            <v>4495.56211088287</v>
          </cell>
          <cell r="V122">
            <v>4599.8686850277754</v>
          </cell>
          <cell r="W122">
            <v>4704.8024009642413</v>
          </cell>
          <cell r="X122">
            <v>4810.2960050701095</v>
          </cell>
          <cell r="Y122">
            <v>4788.3316929283355</v>
          </cell>
          <cell r="Z122">
            <v>4741.6462961422676</v>
          </cell>
          <cell r="AA122">
            <v>4631.3926093130385</v>
          </cell>
          <cell r="AB122">
            <v>4530.0582812176845</v>
          </cell>
          <cell r="AC122">
            <v>4795.5113604824091</v>
          </cell>
          <cell r="AD122">
            <v>5323.3981300333198</v>
          </cell>
          <cell r="AE122">
            <v>5827.5918782823255</v>
          </cell>
          <cell r="AF122">
            <v>5796.0727123873057</v>
          </cell>
          <cell r="AG122">
            <v>5216.1512910444872</v>
          </cell>
          <cell r="AH122">
            <v>5523.8818833883915</v>
          </cell>
          <cell r="AI122">
            <v>6024.4545518718824</v>
          </cell>
          <cell r="AJ122">
            <v>6496.2649701662031</v>
          </cell>
          <cell r="AK122">
            <v>6358.0240961954723</v>
          </cell>
          <cell r="AL122">
            <v>6184.2617677065164</v>
          </cell>
          <cell r="AM122">
            <v>5879.987914066749</v>
          </cell>
          <cell r="AN122">
            <v>5710.0342522769888</v>
          </cell>
          <cell r="AO122">
            <v>5695.8009083358893</v>
          </cell>
          <cell r="AP122">
            <v>6373.8406603570129</v>
          </cell>
          <cell r="AQ122">
            <v>7369.0846740023208</v>
          </cell>
          <cell r="AR122">
            <v>7538.3595572924505</v>
          </cell>
          <cell r="AS122">
            <v>7390.3616028278902</v>
          </cell>
          <cell r="AT122">
            <v>6766.2761280003469</v>
          </cell>
          <cell r="AU122">
            <v>6194.8026847915962</v>
          </cell>
          <cell r="AV122">
            <v>6453.8695330662758</v>
          </cell>
          <cell r="AW122">
            <v>7504.4824103125738</v>
          </cell>
          <cell r="AX122">
            <v>7458.5545860481825</v>
          </cell>
          <cell r="AY122">
            <v>7240.3707670609183</v>
          </cell>
          <cell r="AZ122">
            <v>6647.5086999298674</v>
          </cell>
          <cell r="BA122">
            <v>6252.373851928287</v>
          </cell>
          <cell r="BB122">
            <v>6186.3631204599342</v>
          </cell>
          <cell r="BC122">
            <v>6858.9765400559936</v>
          </cell>
          <cell r="BD122">
            <v>7882.5542631779772</v>
          </cell>
          <cell r="BE122">
            <v>8299.0471402831718</v>
          </cell>
          <cell r="BF122">
            <v>8225.1795254063018</v>
          </cell>
        </row>
        <row r="123">
          <cell r="D123" t="str">
            <v>Net New Shipments</v>
          </cell>
          <cell r="E123">
            <v>0</v>
          </cell>
          <cell r="F123">
            <v>0</v>
          </cell>
          <cell r="G123">
            <v>0</v>
          </cell>
          <cell r="H123">
            <v>0</v>
          </cell>
          <cell r="I123">
            <v>0</v>
          </cell>
          <cell r="J123">
            <v>0</v>
          </cell>
          <cell r="K123">
            <v>0</v>
          </cell>
          <cell r="L123">
            <v>1193.3637499347242</v>
          </cell>
          <cell r="M123">
            <v>1050.6558664511467</v>
          </cell>
          <cell r="N123">
            <v>843.25362691855844</v>
          </cell>
          <cell r="O123">
            <v>643.69033806453081</v>
          </cell>
          <cell r="P123">
            <v>809.88218940419029</v>
          </cell>
          <cell r="Q123">
            <v>1237.5260789511158</v>
          </cell>
          <cell r="R123">
            <v>1640.5483706078594</v>
          </cell>
          <cell r="S123">
            <v>1506.9846884723956</v>
          </cell>
          <cell r="T123">
            <v>824.2036254270206</v>
          </cell>
          <cell r="U123">
            <v>1028.3197725055215</v>
          </cell>
          <cell r="V123">
            <v>1424.5858668441069</v>
          </cell>
          <cell r="W123">
            <v>1791.4625692019617</v>
          </cell>
          <cell r="X123">
            <v>1547.7280911253627</v>
          </cell>
          <cell r="Y123">
            <v>1395.9300747781811</v>
          </cell>
          <cell r="Z123">
            <v>1138.3416179244814</v>
          </cell>
          <cell r="AA123">
            <v>1078.6416429639503</v>
          </cell>
          <cell r="AB123">
            <v>1165.7426271182048</v>
          </cell>
          <cell r="AC123">
            <v>1578.3292998746037</v>
          </cell>
          <cell r="AD123">
            <v>2045.6865439690009</v>
          </cell>
          <cell r="AE123">
            <v>1710.767679010125</v>
          </cell>
          <cell r="AF123">
            <v>1594.2888904405845</v>
          </cell>
          <cell r="AG123">
            <v>1550.1248369558598</v>
          </cell>
          <cell r="AH123">
            <v>670.92080140320468</v>
          </cell>
          <cell r="AI123">
            <v>429.41498119439348</v>
          </cell>
          <cell r="AJ123">
            <v>1008.2174401463708</v>
          </cell>
          <cell r="AK123">
            <v>1100.5304898527102</v>
          </cell>
          <cell r="AL123">
            <v>1056.108999354401</v>
          </cell>
          <cell r="AM123">
            <v>767.52078586311836</v>
          </cell>
          <cell r="AN123">
            <v>542.33959965129907</v>
          </cell>
          <cell r="AO123">
            <v>490.56221212404489</v>
          </cell>
          <cell r="AP123">
            <v>485.13587969898072</v>
          </cell>
          <cell r="AQ123">
            <v>513.46958917565644</v>
          </cell>
          <cell r="AR123">
            <v>760.68758299072215</v>
          </cell>
          <cell r="AS123">
            <v>834.81792257841107</v>
          </cell>
          <cell r="AT123">
            <v>709.36508275041706</v>
          </cell>
          <cell r="AU123">
            <v>678.28745072812308</v>
          </cell>
          <cell r="AV123">
            <v>639.58745831272972</v>
          </cell>
          <cell r="AW123">
            <v>581.62559825522476</v>
          </cell>
          <cell r="AX123">
            <v>528.42736034822883</v>
          </cell>
          <cell r="AY123">
            <v>611.0724639021937</v>
          </cell>
          <cell r="AZ123">
            <v>735.31754276633728</v>
          </cell>
          <cell r="BA123">
            <v>780.22079115589395</v>
          </cell>
          <cell r="BB123">
            <v>587.78096702392213</v>
          </cell>
          <cell r="BC123">
            <v>593.65877669416659</v>
          </cell>
          <cell r="BD123">
            <v>599.59536446111451</v>
          </cell>
          <cell r="BE123">
            <v>605.59131810571125</v>
          </cell>
          <cell r="BF123">
            <v>611.64723128678452</v>
          </cell>
        </row>
        <row r="124">
          <cell r="D124" t="str">
            <v>Replacement Shipments</v>
          </cell>
          <cell r="E124">
            <v>0</v>
          </cell>
          <cell r="F124">
            <v>0</v>
          </cell>
          <cell r="G124">
            <v>0</v>
          </cell>
          <cell r="H124">
            <v>0</v>
          </cell>
          <cell r="I124">
            <v>0</v>
          </cell>
          <cell r="J124">
            <v>0</v>
          </cell>
          <cell r="K124">
            <v>0</v>
          </cell>
          <cell r="L124">
            <v>95.410432471326203</v>
          </cell>
          <cell r="M124">
            <v>97.661347050851091</v>
          </cell>
          <cell r="N124">
            <v>99.9272974005506</v>
          </cell>
          <cell r="O124">
            <v>102.20687174445708</v>
          </cell>
          <cell r="P124">
            <v>104.49860906853667</v>
          </cell>
          <cell r="Q124">
            <v>106.38138328068766</v>
          </cell>
          <cell r="R124">
            <v>107.32034149326913</v>
          </cell>
          <cell r="S124">
            <v>107.67958086084943</v>
          </cell>
          <cell r="T124">
            <v>108.12451004690557</v>
          </cell>
          <cell r="U124">
            <v>111.94409889661074</v>
          </cell>
          <cell r="V124">
            <v>117.75833162373675</v>
          </cell>
          <cell r="W124">
            <v>122.40239461856427</v>
          </cell>
          <cell r="X124">
            <v>121.53374300428297</v>
          </cell>
          <cell r="Y124">
            <v>115.70166113093329</v>
          </cell>
          <cell r="Z124">
            <v>121.39775092942045</v>
          </cell>
          <cell r="AA124">
            <v>130.85497669085333</v>
          </cell>
          <cell r="AB124">
            <v>138.87184722645691</v>
          </cell>
          <cell r="AC124">
            <v>135.76247146610532</v>
          </cell>
          <cell r="AD124">
            <v>128.53486490852208</v>
          </cell>
          <cell r="AE124">
            <v>131.86286677962244</v>
          </cell>
          <cell r="AF124">
            <v>140.77125276890041</v>
          </cell>
          <cell r="AG124">
            <v>149.58886877096859</v>
          </cell>
          <cell r="AH124">
            <v>150.27252601640097</v>
          </cell>
          <cell r="AI124">
            <v>147.34147475106533</v>
          </cell>
          <cell r="AJ124">
            <v>147.59046706385448</v>
          </cell>
          <cell r="AK124">
            <v>155.4280286211013</v>
          </cell>
          <cell r="AL124">
            <v>163.8396312359273</v>
          </cell>
          <cell r="AM124">
            <v>156.44050213397165</v>
          </cell>
          <cell r="AN124">
            <v>151.28921544265597</v>
          </cell>
          <cell r="AO124">
            <v>156.85931232716268</v>
          </cell>
          <cell r="AP124">
            <v>165.54553543244623</v>
          </cell>
          <cell r="AQ124">
            <v>173.54875796436602</v>
          </cell>
          <cell r="AR124">
            <v>163.49655087629955</v>
          </cell>
          <cell r="AS124">
            <v>156.27510601463678</v>
          </cell>
          <cell r="AT124">
            <v>161.36919784902386</v>
          </cell>
          <cell r="AU124">
            <v>170.00553505311933</v>
          </cell>
          <cell r="AV124">
            <v>178.26923787274029</v>
          </cell>
          <cell r="AW124">
            <v>170.48977993553635</v>
          </cell>
          <cell r="AX124">
            <v>163.94983751530629</v>
          </cell>
          <cell r="AY124">
            <v>167.89060377337762</v>
          </cell>
          <cell r="AZ124">
            <v>176.24123498698492</v>
          </cell>
          <cell r="BA124">
            <v>184.14915717129225</v>
          </cell>
          <cell r="BB124">
            <v>175.83683847344864</v>
          </cell>
          <cell r="BC124">
            <v>168.80782869948484</v>
          </cell>
          <cell r="BD124">
            <v>173.5083761774689</v>
          </cell>
          <cell r="BE124">
            <v>183.0012296586778</v>
          </cell>
          <cell r="BF124">
            <v>191.32196087065097</v>
          </cell>
        </row>
        <row r="125">
          <cell r="D125" t="str">
            <v>Net New Shipments</v>
          </cell>
          <cell r="E125">
            <v>0</v>
          </cell>
          <cell r="F125">
            <v>0</v>
          </cell>
          <cell r="G125">
            <v>0</v>
          </cell>
          <cell r="H125">
            <v>0</v>
          </cell>
          <cell r="I125">
            <v>0</v>
          </cell>
          <cell r="J125">
            <v>0</v>
          </cell>
          <cell r="K125">
            <v>0</v>
          </cell>
          <cell r="L125">
            <v>10.970950809361455</v>
          </cell>
          <cell r="M125">
            <v>9.6589944424180274</v>
          </cell>
          <cell r="N125">
            <v>7.7522834602988269</v>
          </cell>
          <cell r="O125">
            <v>5.9176383024484949</v>
          </cell>
          <cell r="P125">
            <v>7.4454898280740736</v>
          </cell>
          <cell r="Q125">
            <v>11.376948343049094</v>
          </cell>
          <cell r="R125">
            <v>15.082053125295147</v>
          </cell>
          <cell r="S125">
            <v>13.854162143433541</v>
          </cell>
          <cell r="T125">
            <v>7.5771510840277188</v>
          </cell>
          <cell r="U125">
            <v>9.453652032809714</v>
          </cell>
          <cell r="V125">
            <v>13.096645067116578</v>
          </cell>
          <cell r="W125">
            <v>16.469452607892649</v>
          </cell>
          <cell r="X125">
            <v>14.228728461822357</v>
          </cell>
          <cell r="Y125">
            <v>12.833203777588778</v>
          </cell>
          <cell r="Z125">
            <v>10.465115850201972</v>
          </cell>
          <cell r="AA125">
            <v>9.9162760780470762</v>
          </cell>
          <cell r="AB125">
            <v>10.717021544511674</v>
          </cell>
          <cell r="AC125">
            <v>14.510054550295649</v>
          </cell>
          <cell r="AD125">
            <v>18.806609842543253</v>
          </cell>
          <cell r="AE125">
            <v>15.727600284232039</v>
          </cell>
          <cell r="AF125">
            <v>14.656775852200889</v>
          </cell>
          <cell r="AG125">
            <v>14.250762464958704</v>
          </cell>
          <cell r="AH125">
            <v>6.1679761175706744</v>
          </cell>
          <cell r="AI125">
            <v>3.9477406915906386</v>
          </cell>
          <cell r="AJ125">
            <v>9.2688452633082079</v>
          </cell>
          <cell r="AK125">
            <v>10.117506811344924</v>
          </cell>
          <cell r="AL125">
            <v>9.7091267284387062</v>
          </cell>
          <cell r="AM125">
            <v>7.0560487423279028</v>
          </cell>
          <cell r="AN125">
            <v>4.9858905719808035</v>
          </cell>
          <cell r="AO125">
            <v>4.5098855218611789</v>
          </cell>
          <cell r="AP125">
            <v>4.4599996206731021</v>
          </cell>
          <cell r="AQ125">
            <v>4.7204799083742728</v>
          </cell>
          <cell r="AR125">
            <v>6.9932290592367963</v>
          </cell>
          <cell r="AS125">
            <v>7.6747315006695089</v>
          </cell>
          <cell r="AT125">
            <v>6.5214059243537577</v>
          </cell>
          <cell r="AU125">
            <v>6.2356999338655896</v>
          </cell>
          <cell r="AV125">
            <v>5.8799192985519539</v>
          </cell>
          <cell r="AW125">
            <v>5.3470585379122895</v>
          </cell>
          <cell r="AX125">
            <v>4.8579911841785588</v>
          </cell>
          <cell r="AY125">
            <v>5.6177724040912835</v>
          </cell>
          <cell r="AZ125">
            <v>6.7599946716928798</v>
          </cell>
          <cell r="BA125">
            <v>7.1728036993587239</v>
          </cell>
          <cell r="BB125">
            <v>5.4036466888248933</v>
          </cell>
          <cell r="BC125">
            <v>5.4576831557130845</v>
          </cell>
          <cell r="BD125">
            <v>5.5122599872703404</v>
          </cell>
          <cell r="BE125">
            <v>5.5673825871429017</v>
          </cell>
          <cell r="BF125">
            <v>5.623056413014524</v>
          </cell>
        </row>
        <row r="126">
          <cell r="D126" t="str">
            <v>Replacement Shipments</v>
          </cell>
          <cell r="E126">
            <v>0</v>
          </cell>
          <cell r="F126">
            <v>0</v>
          </cell>
          <cell r="G126">
            <v>0</v>
          </cell>
          <cell r="H126">
            <v>0</v>
          </cell>
          <cell r="I126">
            <v>0</v>
          </cell>
          <cell r="J126">
            <v>0</v>
          </cell>
          <cell r="K126">
            <v>0</v>
          </cell>
          <cell r="L126">
            <v>361.55775553893909</v>
          </cell>
          <cell r="M126">
            <v>371.07412068221652</v>
          </cell>
          <cell r="N126">
            <v>380.69631918350069</v>
          </cell>
          <cell r="O126">
            <v>390.4196353134829</v>
          </cell>
          <cell r="P126">
            <v>400.2391109781849</v>
          </cell>
          <cell r="Q126">
            <v>410.1495470703112</v>
          </cell>
          <cell r="R126">
            <v>420.14550532589499</v>
          </cell>
          <cell r="S126">
            <v>430.22131069519469</v>
          </cell>
          <cell r="T126">
            <v>440.37105423563145</v>
          </cell>
          <cell r="U126">
            <v>450.58859653333491</v>
          </cell>
          <cell r="V126">
            <v>460.8675716585899</v>
          </cell>
          <cell r="W126">
            <v>471.20139165915356</v>
          </cell>
          <cell r="X126">
            <v>486.06479254075475</v>
          </cell>
          <cell r="Y126">
            <v>485.44240039475039</v>
          </cell>
          <cell r="Z126">
            <v>479.47587199020063</v>
          </cell>
          <cell r="AA126">
            <v>473.90964806384989</v>
          </cell>
          <cell r="AB126">
            <v>498.01130822619342</v>
          </cell>
          <cell r="AC126">
            <v>543.98665375270411</v>
          </cell>
          <cell r="AD126">
            <v>588.70378983867056</v>
          </cell>
          <cell r="AE126">
            <v>589.42380951268456</v>
          </cell>
          <cell r="AF126">
            <v>543.91737483792019</v>
          </cell>
          <cell r="AG126">
            <v>572.26596780030957</v>
          </cell>
          <cell r="AH126">
            <v>617.33901363786254</v>
          </cell>
          <cell r="AI126">
            <v>660.59759759798305</v>
          </cell>
          <cell r="AJ126">
            <v>656.42380416691412</v>
          </cell>
          <cell r="AK126">
            <v>644.33113281854526</v>
          </cell>
          <cell r="AL126">
            <v>617.42678910501809</v>
          </cell>
          <cell r="AM126">
            <v>607.8589954187554</v>
          </cell>
          <cell r="AN126">
            <v>640.81628247482081</v>
          </cell>
          <cell r="AO126">
            <v>724.68748918920483</v>
          </cell>
          <cell r="AP126">
            <v>812.86404790839958</v>
          </cell>
          <cell r="AQ126">
            <v>785.70282196220955</v>
          </cell>
          <cell r="AR126">
            <v>731.52013128245687</v>
          </cell>
          <cell r="AS126">
            <v>757.58038245936166</v>
          </cell>
          <cell r="AT126">
            <v>723.88994663302083</v>
          </cell>
          <cell r="AU126">
            <v>699.88760560672426</v>
          </cell>
          <cell r="AV126">
            <v>748.67226552175998</v>
          </cell>
          <cell r="AW126">
            <v>745.02592376390817</v>
          </cell>
          <cell r="AX126">
            <v>714.05716498832453</v>
          </cell>
          <cell r="AY126">
            <v>678.08453282213111</v>
          </cell>
          <cell r="AZ126">
            <v>690.43850840296204</v>
          </cell>
          <cell r="BA126">
            <v>769.57226053446539</v>
          </cell>
          <cell r="BB126">
            <v>857.2523283211666</v>
          </cell>
          <cell r="BC126">
            <v>832.68354027539658</v>
          </cell>
          <cell r="BD126">
            <v>801.1204538998112</v>
          </cell>
          <cell r="BE126">
            <v>833.96337862944108</v>
          </cell>
          <cell r="BF126">
            <v>788.79443530470826</v>
          </cell>
        </row>
        <row r="127">
          <cell r="D127" t="str">
            <v>Net New Shipments</v>
          </cell>
          <cell r="E127">
            <v>0</v>
          </cell>
          <cell r="F127">
            <v>0</v>
          </cell>
          <cell r="G127">
            <v>0</v>
          </cell>
          <cell r="H127">
            <v>0</v>
          </cell>
          <cell r="I127">
            <v>0</v>
          </cell>
          <cell r="J127">
            <v>0</v>
          </cell>
          <cell r="K127">
            <v>0</v>
          </cell>
          <cell r="L127">
            <v>124.50703700181566</v>
          </cell>
          <cell r="M127">
            <v>114.36827971253388</v>
          </cell>
          <cell r="N127">
            <v>98.77955280669994</v>
          </cell>
          <cell r="O127">
            <v>83.490012750366986</v>
          </cell>
          <cell r="P127">
            <v>97.772197248008524</v>
          </cell>
          <cell r="Q127">
            <v>133.83710668239291</v>
          </cell>
          <cell r="R127">
            <v>168.55828451277557</v>
          </cell>
          <cell r="S127">
            <v>159.20249881748987</v>
          </cell>
          <cell r="T127">
            <v>103.54632060228869</v>
          </cell>
          <cell r="U127">
            <v>121.67737126697466</v>
          </cell>
          <cell r="V127">
            <v>156.47144197927264</v>
          </cell>
          <cell r="W127">
            <v>189.39620593882955</v>
          </cell>
          <cell r="X127">
            <v>170.35901162615937</v>
          </cell>
          <cell r="Y127">
            <v>158.88873242379486</v>
          </cell>
          <cell r="Z127">
            <v>137.95091711481746</v>
          </cell>
          <cell r="AA127">
            <v>133.94934735490551</v>
          </cell>
          <cell r="AB127">
            <v>142.80497424862733</v>
          </cell>
          <cell r="AC127">
            <v>180.70083543650071</v>
          </cell>
          <cell r="AD127">
            <v>224.16025806972903</v>
          </cell>
          <cell r="AE127">
            <v>196.279012449525</v>
          </cell>
          <cell r="AF127">
            <v>187.60275644453668</v>
          </cell>
          <cell r="AG127">
            <v>185.31441465905209</v>
          </cell>
          <cell r="AH127">
            <v>106.55093299515829</v>
          </cell>
          <cell r="AI127">
            <v>39.290008008741097</v>
          </cell>
          <cell r="AJ127">
            <v>92.248461354845858</v>
          </cell>
          <cell r="AK127">
            <v>100.69479094536291</v>
          </cell>
          <cell r="AL127">
            <v>96.630375883306442</v>
          </cell>
          <cell r="AM127">
            <v>70.225537403375711</v>
          </cell>
          <cell r="AN127">
            <v>49.622225928141233</v>
          </cell>
          <cell r="AO127">
            <v>44.88477134526056</v>
          </cell>
          <cell r="AP127">
            <v>44.388280412767017</v>
          </cell>
          <cell r="AQ127">
            <v>46.980718313187026</v>
          </cell>
          <cell r="AR127">
            <v>69.600322617354323</v>
          </cell>
          <cell r="AS127">
            <v>76.382996170079423</v>
          </cell>
          <cell r="AT127">
            <v>64.904488671687432</v>
          </cell>
          <cell r="AU127">
            <v>62.060991205316896</v>
          </cell>
          <cell r="AV127">
            <v>58.520073727984709</v>
          </cell>
          <cell r="AW127">
            <v>53.21676097553609</v>
          </cell>
          <cell r="AX127">
            <v>48.349303422930461</v>
          </cell>
          <cell r="AY127">
            <v>55.911048873651453</v>
          </cell>
          <cell r="AZ127">
            <v>67.279050357999949</v>
          </cell>
          <cell r="BA127">
            <v>71.387544626029921</v>
          </cell>
          <cell r="BB127">
            <v>53.779956250062241</v>
          </cell>
          <cell r="BC127">
            <v>54.31775581256079</v>
          </cell>
          <cell r="BD127">
            <v>54.860933370688144</v>
          </cell>
          <cell r="BE127">
            <v>55.409542704393971</v>
          </cell>
          <cell r="BF127">
            <v>55.963638131439438</v>
          </cell>
        </row>
        <row r="128">
          <cell r="D128" t="str">
            <v>Replacement Shipments</v>
          </cell>
          <cell r="E128">
            <v>0</v>
          </cell>
          <cell r="F128">
            <v>0</v>
          </cell>
          <cell r="G128">
            <v>0</v>
          </cell>
          <cell r="H128">
            <v>0</v>
          </cell>
          <cell r="I128">
            <v>0</v>
          </cell>
          <cell r="J128">
            <v>0</v>
          </cell>
          <cell r="K128">
            <v>0</v>
          </cell>
          <cell r="L128">
            <v>201.02251881816846</v>
          </cell>
          <cell r="M128">
            <v>206.15680933063388</v>
          </cell>
          <cell r="N128">
            <v>211.34187583147559</v>
          </cell>
          <cell r="O128">
            <v>216.57497298906969</v>
          </cell>
          <cell r="P128">
            <v>221.85322918773329</v>
          </cell>
          <cell r="Q128">
            <v>227.17364777965025</v>
          </cell>
          <cell r="R128">
            <v>232.53310861245535</v>
          </cell>
          <cell r="S128">
            <v>237.92836983594381</v>
          </cell>
          <cell r="T128">
            <v>243.35606999070171</v>
          </cell>
          <cell r="U128">
            <v>248.81273038075287</v>
          </cell>
          <cell r="V128">
            <v>253.90705964008657</v>
          </cell>
          <cell r="W128">
            <v>253.86391993637582</v>
          </cell>
          <cell r="X128">
            <v>251.31835990636728</v>
          </cell>
          <cell r="Y128">
            <v>249.04300926951123</v>
          </cell>
          <cell r="Z128">
            <v>260.94815986116384</v>
          </cell>
          <cell r="AA128">
            <v>283.15528103466841</v>
          </cell>
          <cell r="AB128">
            <v>304.60606873720985</v>
          </cell>
          <cell r="AC128">
            <v>305.18783352486412</v>
          </cell>
          <cell r="AD128">
            <v>284.11884337915365</v>
          </cell>
          <cell r="AE128">
            <v>297.8569899779601</v>
          </cell>
          <cell r="AF128">
            <v>318.93100041414937</v>
          </cell>
          <cell r="AG128">
            <v>333.85408641526169</v>
          </cell>
          <cell r="AH128">
            <v>322.05042002513119</v>
          </cell>
          <cell r="AI128">
            <v>314.10231883043321</v>
          </cell>
          <cell r="AJ128">
            <v>316.02553174415755</v>
          </cell>
          <cell r="AK128">
            <v>336.12464209359814</v>
          </cell>
          <cell r="AL128">
            <v>361.37938264704985</v>
          </cell>
          <cell r="AM128">
            <v>379.00180864499384</v>
          </cell>
          <cell r="AN128">
            <v>377.36426100478968</v>
          </cell>
          <cell r="AO128">
            <v>377.9650296264723</v>
          </cell>
          <cell r="AP128">
            <v>394.71640722247548</v>
          </cell>
          <cell r="AQ128">
            <v>408.24225135400388</v>
          </cell>
          <cell r="AR128">
            <v>360.60629963138672</v>
          </cell>
          <cell r="AS128">
            <v>331.8014449460195</v>
          </cell>
          <cell r="AT128">
            <v>357.58106288899592</v>
          </cell>
          <cell r="AU128">
            <v>381.48502490970895</v>
          </cell>
          <cell r="AV128">
            <v>404.90885225099214</v>
          </cell>
          <cell r="AW128">
            <v>410.63658567941525</v>
          </cell>
          <cell r="AX128">
            <v>399.71778240501146</v>
          </cell>
          <cell r="AY128">
            <v>398.18445102573207</v>
          </cell>
          <cell r="AZ128">
            <v>414.71217237744304</v>
          </cell>
          <cell r="BA128">
            <v>429.40584231690013</v>
          </cell>
          <cell r="BB128">
            <v>391.95943367544169</v>
          </cell>
          <cell r="BC128">
            <v>366.20999691169504</v>
          </cell>
          <cell r="BD128">
            <v>386.81884594600763</v>
          </cell>
          <cell r="BE128">
            <v>409.44188635796354</v>
          </cell>
          <cell r="BF128">
            <v>431.27062252537257</v>
          </cell>
        </row>
        <row r="129">
          <cell r="D129" t="str">
            <v>Net New Shipments</v>
          </cell>
          <cell r="E129">
            <v>0</v>
          </cell>
          <cell r="F129">
            <v>0</v>
          </cell>
          <cell r="G129">
            <v>0</v>
          </cell>
          <cell r="H129">
            <v>0</v>
          </cell>
          <cell r="I129">
            <v>0</v>
          </cell>
          <cell r="J129">
            <v>0</v>
          </cell>
          <cell r="K129">
            <v>0</v>
          </cell>
          <cell r="L129">
            <v>52.884540821918108</v>
          </cell>
          <cell r="M129">
            <v>47.707110605741946</v>
          </cell>
          <cell r="N129">
            <v>39.976484074891687</v>
          </cell>
          <cell r="O129">
            <v>32.468036280441538</v>
          </cell>
          <cell r="P129">
            <v>39.094930673430554</v>
          </cell>
          <cell r="Q129">
            <v>55.981633255018096</v>
          </cell>
          <cell r="R129">
            <v>72.072960124754445</v>
          </cell>
          <cell r="S129">
            <v>67.259463688920277</v>
          </cell>
          <cell r="T129">
            <v>40.762773388451933</v>
          </cell>
          <cell r="U129">
            <v>49.044259597207201</v>
          </cell>
          <cell r="V129">
            <v>65.023940774062794</v>
          </cell>
          <cell r="W129">
            <v>79.99016647888584</v>
          </cell>
          <cell r="X129">
            <v>70.732060118763911</v>
          </cell>
          <cell r="Y129">
            <v>65.059309560921974</v>
          </cell>
          <cell r="Z129">
            <v>55.077371882993702</v>
          </cell>
          <cell r="AA129">
            <v>52.969361058929735</v>
          </cell>
          <cell r="AB129">
            <v>56.773313909839999</v>
          </cell>
          <cell r="AC129">
            <v>73.813975120129726</v>
          </cell>
          <cell r="AD129">
            <v>93.245417625636037</v>
          </cell>
          <cell r="AE129">
            <v>80.108039648512204</v>
          </cell>
          <cell r="AF129">
            <v>75.785406808326115</v>
          </cell>
          <cell r="AG129">
            <v>74.388164938742193</v>
          </cell>
          <cell r="AH129">
            <v>38.55587960625553</v>
          </cell>
          <cell r="AI129">
            <v>17.699126115586296</v>
          </cell>
          <cell r="AJ129">
            <v>41.555531144838369</v>
          </cell>
          <cell r="AK129">
            <v>45.360382816110814</v>
          </cell>
          <cell r="AL129">
            <v>43.529469603942289</v>
          </cell>
          <cell r="AM129">
            <v>31.634777034421404</v>
          </cell>
          <cell r="AN129">
            <v>22.35352140022178</v>
          </cell>
          <cell r="AO129">
            <v>20.219421399259772</v>
          </cell>
          <cell r="AP129">
            <v>19.995765154967557</v>
          </cell>
          <cell r="AQ129">
            <v>21.163590962896251</v>
          </cell>
          <cell r="AR129">
            <v>31.353134044054968</v>
          </cell>
          <cell r="AS129">
            <v>34.408551965675542</v>
          </cell>
          <cell r="AT129">
            <v>29.237783057011711</v>
          </cell>
          <cell r="AU129">
            <v>27.956861448254585</v>
          </cell>
          <cell r="AV129">
            <v>26.361770274380433</v>
          </cell>
          <cell r="AW129">
            <v>23.972765894052827</v>
          </cell>
          <cell r="AX129">
            <v>21.780102938457276</v>
          </cell>
          <cell r="AY129">
            <v>25.186472475375922</v>
          </cell>
          <cell r="AZ129">
            <v>30.307461300546947</v>
          </cell>
          <cell r="BA129">
            <v>32.158231047880236</v>
          </cell>
          <cell r="BB129">
            <v>24.226470708500983</v>
          </cell>
          <cell r="BC129">
            <v>24.468735415586252</v>
          </cell>
          <cell r="BD129">
            <v>24.713422769742465</v>
          </cell>
          <cell r="BE129">
            <v>24.960556997439653</v>
          </cell>
          <cell r="BF129">
            <v>25.210162567414045</v>
          </cell>
        </row>
        <row r="130">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cell r="BD130"/>
          <cell r="BE130"/>
          <cell r="BF130"/>
        </row>
        <row r="132">
          <cell r="D132" t="str">
            <v>Small Box</v>
          </cell>
        </row>
        <row r="134">
          <cell r="D134"/>
        </row>
        <row r="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row>
        <row r="137">
          <cell r="D137" t="str">
            <v>SHIPMENTS</v>
          </cell>
          <cell r="E137">
            <v>1981</v>
          </cell>
          <cell r="F137">
            <v>1982</v>
          </cell>
          <cell r="G137">
            <v>1983</v>
          </cell>
          <cell r="H137">
            <v>1984</v>
          </cell>
          <cell r="I137">
            <v>1985</v>
          </cell>
          <cell r="J137">
            <v>1986</v>
          </cell>
          <cell r="K137">
            <v>1987</v>
          </cell>
          <cell r="L137">
            <v>1988</v>
          </cell>
          <cell r="M137">
            <v>1989</v>
          </cell>
          <cell r="N137">
            <v>1990</v>
          </cell>
          <cell r="O137">
            <v>1991</v>
          </cell>
          <cell r="P137">
            <v>1992</v>
          </cell>
          <cell r="Q137">
            <v>1993</v>
          </cell>
          <cell r="R137">
            <v>1994</v>
          </cell>
          <cell r="S137">
            <v>1995</v>
          </cell>
          <cell r="T137">
            <v>1996</v>
          </cell>
          <cell r="U137">
            <v>1997</v>
          </cell>
          <cell r="V137">
            <v>1998</v>
          </cell>
          <cell r="W137">
            <v>1999</v>
          </cell>
          <cell r="X137">
            <v>2000</v>
          </cell>
          <cell r="Y137">
            <v>2001</v>
          </cell>
          <cell r="Z137">
            <v>2002</v>
          </cell>
          <cell r="AA137">
            <v>2003</v>
          </cell>
          <cell r="AB137">
            <v>2004</v>
          </cell>
          <cell r="AC137">
            <v>2005</v>
          </cell>
          <cell r="AD137">
            <v>2006</v>
          </cell>
          <cell r="AE137">
            <v>2007</v>
          </cell>
          <cell r="AF137">
            <v>2008</v>
          </cell>
          <cell r="AG137">
            <v>2009</v>
          </cell>
          <cell r="AH137">
            <v>2010</v>
          </cell>
          <cell r="AI137">
            <v>2011</v>
          </cell>
          <cell r="AJ137">
            <v>2012</v>
          </cell>
          <cell r="AK137">
            <v>2013</v>
          </cell>
          <cell r="AL137">
            <v>2014</v>
          </cell>
          <cell r="AM137">
            <v>2015</v>
          </cell>
          <cell r="AN137">
            <v>2016</v>
          </cell>
          <cell r="AO137">
            <v>2017</v>
          </cell>
          <cell r="AP137">
            <v>2018</v>
          </cell>
          <cell r="AQ137">
            <v>2019</v>
          </cell>
          <cell r="AR137">
            <v>2020</v>
          </cell>
          <cell r="AS137">
            <v>2021</v>
          </cell>
          <cell r="AT137">
            <v>2022</v>
          </cell>
          <cell r="AU137">
            <v>2023</v>
          </cell>
          <cell r="AV137">
            <v>2024</v>
          </cell>
          <cell r="AW137">
            <v>2025</v>
          </cell>
          <cell r="AX137">
            <v>2026</v>
          </cell>
          <cell r="AY137">
            <v>2027</v>
          </cell>
          <cell r="AZ137">
            <v>2028</v>
          </cell>
          <cell r="BA137">
            <v>2029</v>
          </cell>
          <cell r="BB137">
            <v>2030</v>
          </cell>
          <cell r="BC137">
            <v>2031</v>
          </cell>
          <cell r="BD137">
            <v>2032</v>
          </cell>
          <cell r="BE137">
            <v>2033</v>
          </cell>
          <cell r="BF137">
            <v>2034</v>
          </cell>
        </row>
        <row r="138">
          <cell r="D138" t="str">
            <v>Replacement Shipments</v>
          </cell>
          <cell r="E138">
            <v>0</v>
          </cell>
          <cell r="F138">
            <v>0</v>
          </cell>
          <cell r="G138">
            <v>0</v>
          </cell>
          <cell r="H138">
            <v>0</v>
          </cell>
          <cell r="I138">
            <v>0</v>
          </cell>
          <cell r="J138">
            <v>0</v>
          </cell>
          <cell r="K138">
            <v>0</v>
          </cell>
          <cell r="L138">
            <v>138.26506471715402</v>
          </cell>
          <cell r="M138">
            <v>141.74258048599694</v>
          </cell>
          <cell r="N138">
            <v>145.25230941280367</v>
          </cell>
          <cell r="O138">
            <v>148.79232556493324</v>
          </cell>
          <cell r="P138">
            <v>152.36061915330532</v>
          </cell>
          <cell r="Q138">
            <v>155.9550975569189</v>
          </cell>
          <cell r="R138">
            <v>159.5735865345747</v>
          </cell>
          <cell r="S138">
            <v>163.21383162567582</v>
          </cell>
          <cell r="T138">
            <v>166.87349974151255</v>
          </cell>
          <cell r="U138">
            <v>168.3019809153941</v>
          </cell>
          <cell r="V138">
            <v>168.18754516295184</v>
          </cell>
          <cell r="W138">
            <v>166.4769683041097</v>
          </cell>
          <cell r="X138">
            <v>164.9939847347537</v>
          </cell>
          <cell r="Y138">
            <v>172.74532034345879</v>
          </cell>
          <cell r="Z138">
            <v>187.10357774883394</v>
          </cell>
          <cell r="AA138">
            <v>200.86612112832506</v>
          </cell>
          <cell r="AB138">
            <v>201.14457386763848</v>
          </cell>
          <cell r="AC138">
            <v>187.618670883665</v>
          </cell>
          <cell r="AD138">
            <v>194.18474703212178</v>
          </cell>
          <cell r="AE138">
            <v>204.04431247462384</v>
          </cell>
          <cell r="AF138">
            <v>211.56800703085673</v>
          </cell>
          <cell r="AG138">
            <v>203.95023673531708</v>
          </cell>
          <cell r="AH138">
            <v>207.88082255475723</v>
          </cell>
          <cell r="AI138">
            <v>215.75558916147867</v>
          </cell>
          <cell r="AJ138">
            <v>228.01548664190966</v>
          </cell>
          <cell r="AK138">
            <v>230.48626754769276</v>
          </cell>
          <cell r="AL138">
            <v>227.34515404200931</v>
          </cell>
          <cell r="AM138">
            <v>245.67459268264133</v>
          </cell>
          <cell r="AN138">
            <v>247.10426415481783</v>
          </cell>
          <cell r="AO138">
            <v>251.69619242325575</v>
          </cell>
          <cell r="AP138">
            <v>242.96681472924368</v>
          </cell>
          <cell r="AQ138">
            <v>224.76787135987337</v>
          </cell>
          <cell r="AR138">
            <v>226.56394646670952</v>
          </cell>
          <cell r="AS138">
            <v>253.39227788509689</v>
          </cell>
          <cell r="AT138">
            <v>258.1865744315931</v>
          </cell>
          <cell r="AU138">
            <v>253.92737384846043</v>
          </cell>
          <cell r="AV138">
            <v>264.99305909880172</v>
          </cell>
          <cell r="AW138">
            <v>260.75492943319927</v>
          </cell>
          <cell r="AX138">
            <v>264.04362300039497</v>
          </cell>
          <cell r="AY138">
            <v>255.17766474381372</v>
          </cell>
          <cell r="AZ138">
            <v>237.69187966937392</v>
          </cell>
          <cell r="BA138">
            <v>245.71042144936592</v>
          </cell>
          <cell r="BB138">
            <v>274.40461044727488</v>
          </cell>
          <cell r="BC138">
            <v>276.04126420719314</v>
          </cell>
          <cell r="BD138">
            <v>270.99984091221461</v>
          </cell>
          <cell r="BE138">
            <v>281.09144895506847</v>
          </cell>
          <cell r="BF138">
            <v>275.39442167058172</v>
          </cell>
        </row>
        <row r="139">
          <cell r="D139" t="str">
            <v>Net New Shipments</v>
          </cell>
          <cell r="E139">
            <v>0</v>
          </cell>
          <cell r="F139">
            <v>0</v>
          </cell>
          <cell r="G139">
            <v>0</v>
          </cell>
          <cell r="H139">
            <v>0</v>
          </cell>
          <cell r="I139">
            <v>0</v>
          </cell>
          <cell r="J139">
            <v>0</v>
          </cell>
          <cell r="K139">
            <v>0</v>
          </cell>
          <cell r="L139">
            <v>30.036916198240078</v>
          </cell>
          <cell r="M139">
            <v>26.444964676954896</v>
          </cell>
          <cell r="N139">
            <v>21.224658891306035</v>
          </cell>
          <cell r="O139">
            <v>16.201659169820459</v>
          </cell>
          <cell r="P139">
            <v>20.384701190153464</v>
          </cell>
          <cell r="Q139">
            <v>31.148480191915041</v>
          </cell>
          <cell r="R139">
            <v>41.292534593750361</v>
          </cell>
          <cell r="S139">
            <v>37.930742241962676</v>
          </cell>
          <cell r="T139">
            <v>20.745171142152458</v>
          </cell>
          <cell r="U139">
            <v>25.88276611672768</v>
          </cell>
          <cell r="V139">
            <v>35.856767311672002</v>
          </cell>
          <cell r="W139">
            <v>45.09103872674703</v>
          </cell>
          <cell r="X139">
            <v>38.956252000563381</v>
          </cell>
          <cell r="Y139">
            <v>35.135502211298444</v>
          </cell>
          <cell r="Z139">
            <v>28.652011412644711</v>
          </cell>
          <cell r="AA139">
            <v>27.149365513584598</v>
          </cell>
          <cell r="AB139">
            <v>29.341693680054277</v>
          </cell>
          <cell r="AC139">
            <v>39.726483158344308</v>
          </cell>
          <cell r="AD139">
            <v>51.489845650519555</v>
          </cell>
          <cell r="AE139">
            <v>43.05995168019399</v>
          </cell>
          <cell r="AF139">
            <v>40.128185392399018</v>
          </cell>
          <cell r="AG139">
            <v>39.016577993926603</v>
          </cell>
          <cell r="AH139">
            <v>16.887048805116137</v>
          </cell>
          <cell r="AI139">
            <v>10.808357305230857</v>
          </cell>
          <cell r="AJ139">
            <v>25.37679124318722</v>
          </cell>
          <cell r="AK139">
            <v>27.700306883900339</v>
          </cell>
          <cell r="AL139">
            <v>26.582219806451121</v>
          </cell>
          <cell r="AM139">
            <v>19.318466416160391</v>
          </cell>
          <cell r="AN139">
            <v>13.650665278381439</v>
          </cell>
          <cell r="AO139">
            <v>12.347430577139221</v>
          </cell>
          <cell r="AP139">
            <v>12.210850014570042</v>
          </cell>
          <cell r="AQ139">
            <v>12.92400830950055</v>
          </cell>
          <cell r="AR139">
            <v>19.1464749826564</v>
          </cell>
          <cell r="AS139">
            <v>21.012332562178017</v>
          </cell>
          <cell r="AT139">
            <v>17.854689775600018</v>
          </cell>
          <cell r="AU139">
            <v>17.072467063754175</v>
          </cell>
          <cell r="AV139">
            <v>16.098389856266749</v>
          </cell>
          <cell r="AW139">
            <v>14.639492237382456</v>
          </cell>
          <cell r="AX139">
            <v>13.300494790884386</v>
          </cell>
          <cell r="AY139">
            <v>15.380668627051818</v>
          </cell>
          <cell r="AZ139">
            <v>18.507912120152923</v>
          </cell>
          <cell r="BA139">
            <v>19.638125023787325</v>
          </cell>
          <cell r="BB139">
            <v>14.794422614550058</v>
          </cell>
          <cell r="BC139">
            <v>14.942366840695286</v>
          </cell>
          <cell r="BD139">
            <v>15.091790509101884</v>
          </cell>
          <cell r="BE139">
            <v>15.242708414193203</v>
          </cell>
          <cell r="BF139">
            <v>15.395135498335094</v>
          </cell>
        </row>
        <row r="140">
          <cell r="D140" t="str">
            <v>Replacement Shipments</v>
          </cell>
          <cell r="E140">
            <v>0</v>
          </cell>
          <cell r="F140">
            <v>0</v>
          </cell>
          <cell r="G140">
            <v>0</v>
          </cell>
          <cell r="H140">
            <v>0</v>
          </cell>
          <cell r="I140">
            <v>0</v>
          </cell>
          <cell r="J140">
            <v>0</v>
          </cell>
          <cell r="K140">
            <v>0</v>
          </cell>
          <cell r="L140">
            <v>395.51545423975404</v>
          </cell>
          <cell r="M140">
            <v>406.23393901472787</v>
          </cell>
          <cell r="N140">
            <v>417.0845484286844</v>
          </cell>
          <cell r="O140">
            <v>428.06240410363722</v>
          </cell>
          <cell r="P140">
            <v>439.16234665864363</v>
          </cell>
          <cell r="Q140">
            <v>450.37893613895477</v>
          </cell>
          <cell r="R140">
            <v>461.70645300362236</v>
          </cell>
          <cell r="S140">
            <v>473.1388996843869</v>
          </cell>
          <cell r="T140">
            <v>484.67000272746117</v>
          </cell>
          <cell r="U140">
            <v>496.29321552854043</v>
          </cell>
          <cell r="V140">
            <v>508.00172167002773</v>
          </cell>
          <cell r="W140">
            <v>519.78843886804862</v>
          </cell>
          <cell r="X140">
            <v>531.64602353536168</v>
          </cell>
          <cell r="Y140">
            <v>543.5668759647441</v>
          </cell>
          <cell r="Z140">
            <v>539.02516496467865</v>
          </cell>
          <cell r="AA140">
            <v>532.5821035824008</v>
          </cell>
          <cell r="AB140">
            <v>518.49125202048049</v>
          </cell>
          <cell r="AC140">
            <v>505.47033124833445</v>
          </cell>
          <cell r="AD140">
            <v>536.55591901160028</v>
          </cell>
          <cell r="AE140">
            <v>599.19945261143698</v>
          </cell>
          <cell r="AF140">
            <v>658.99300717376275</v>
          </cell>
          <cell r="AG140">
            <v>654.36355706265272</v>
          </cell>
          <cell r="AH140">
            <v>583.78582040663434</v>
          </cell>
          <cell r="AI140">
            <v>619.95532030846118</v>
          </cell>
          <cell r="AJ140">
            <v>679.31738771468247</v>
          </cell>
          <cell r="AK140">
            <v>735.22340167361835</v>
          </cell>
          <cell r="AL140">
            <v>717.77033864916416</v>
          </cell>
          <cell r="AM140">
            <v>711.43649764094778</v>
          </cell>
          <cell r="AN140">
            <v>675.91810838064782</v>
          </cell>
          <cell r="AO140">
            <v>662.29573881397266</v>
          </cell>
          <cell r="AP140">
            <v>658.67934404740549</v>
          </cell>
          <cell r="AQ140">
            <v>695.27463967153574</v>
          </cell>
          <cell r="AR140">
            <v>782.56295934186005</v>
          </cell>
          <cell r="AS140">
            <v>804.93033286125251</v>
          </cell>
          <cell r="AT140">
            <v>850.71655960411329</v>
          </cell>
          <cell r="AU140">
            <v>840.77609636696866</v>
          </cell>
          <cell r="AV140">
            <v>664.4683869199672</v>
          </cell>
          <cell r="AW140">
            <v>671.59524965567607</v>
          </cell>
          <cell r="AX140">
            <v>800.56205698768701</v>
          </cell>
          <cell r="AY140">
            <v>867.56931234114381</v>
          </cell>
          <cell r="AZ140">
            <v>844.77427772442866</v>
          </cell>
          <cell r="BA140">
            <v>803.73583718482666</v>
          </cell>
          <cell r="BB140">
            <v>741.13795359958112</v>
          </cell>
          <cell r="BC140">
            <v>721.28901823808121</v>
          </cell>
          <cell r="BD140">
            <v>717.02007189479514</v>
          </cell>
          <cell r="BE140">
            <v>757.02267937248519</v>
          </cell>
          <cell r="BF140">
            <v>874.04056203677305</v>
          </cell>
        </row>
        <row r="141">
          <cell r="D141" t="str">
            <v>Net New Shipments</v>
          </cell>
          <cell r="E141">
            <v>0</v>
          </cell>
          <cell r="F141">
            <v>0</v>
          </cell>
          <cell r="G141">
            <v>0</v>
          </cell>
          <cell r="H141">
            <v>0</v>
          </cell>
          <cell r="I141">
            <v>0</v>
          </cell>
          <cell r="J141">
            <v>0</v>
          </cell>
          <cell r="K141">
            <v>0</v>
          </cell>
          <cell r="L141">
            <v>143.50971072492467</v>
          </cell>
          <cell r="M141">
            <v>126.34816456767294</v>
          </cell>
          <cell r="N141">
            <v>101.40670359179603</v>
          </cell>
          <cell r="O141">
            <v>77.407927144697169</v>
          </cell>
          <cell r="P141">
            <v>97.393572352956653</v>
          </cell>
          <cell r="Q141">
            <v>148.82051647248227</v>
          </cell>
          <cell r="R141">
            <v>197.28655417014033</v>
          </cell>
          <cell r="S141">
            <v>181.22465737826587</v>
          </cell>
          <cell r="T141">
            <v>99.115817679173233</v>
          </cell>
          <cell r="U141">
            <v>123.66210477992081</v>
          </cell>
          <cell r="V141">
            <v>171.31566604465479</v>
          </cell>
          <cell r="W141">
            <v>215.43496280556974</v>
          </cell>
          <cell r="X141">
            <v>186.12431511380251</v>
          </cell>
          <cell r="Y141">
            <v>167.86962167620368</v>
          </cell>
          <cell r="Z141">
            <v>136.89294341596917</v>
          </cell>
          <cell r="AA141">
            <v>129.71363523157186</v>
          </cell>
          <cell r="AB141">
            <v>140.18809202692501</v>
          </cell>
          <cell r="AC141">
            <v>189.80430842320129</v>
          </cell>
          <cell r="AD141">
            <v>246.00704033025977</v>
          </cell>
          <cell r="AE141">
            <v>205.73088024981553</v>
          </cell>
          <cell r="AF141">
            <v>191.72355243035054</v>
          </cell>
          <cell r="AG141">
            <v>186.41253930431594</v>
          </cell>
          <cell r="AH141">
            <v>80.682566513332858</v>
          </cell>
          <cell r="AI141">
            <v>51.639929347215002</v>
          </cell>
          <cell r="AJ141">
            <v>121.24466927300455</v>
          </cell>
          <cell r="AK141">
            <v>132.34591066752546</v>
          </cell>
          <cell r="AL141">
            <v>127.0039390752645</v>
          </cell>
          <cell r="AM141">
            <v>92.299339543878887</v>
          </cell>
          <cell r="AN141">
            <v>65.219845218933187</v>
          </cell>
          <cell r="AO141">
            <v>58.99327942410855</v>
          </cell>
          <cell r="AP141">
            <v>58.340727847389644</v>
          </cell>
          <cell r="AQ141">
            <v>61.748039700949448</v>
          </cell>
          <cell r="AR141">
            <v>91.477602694913003</v>
          </cell>
          <cell r="AS141">
            <v>100.39225557485042</v>
          </cell>
          <cell r="AT141">
            <v>85.305740038977092</v>
          </cell>
          <cell r="AU141">
            <v>81.568453749048786</v>
          </cell>
          <cell r="AV141">
            <v>76.914529313273306</v>
          </cell>
          <cell r="AW141">
            <v>69.944240689716025</v>
          </cell>
          <cell r="AX141">
            <v>63.546808445336865</v>
          </cell>
          <cell r="AY141">
            <v>73.485416773692123</v>
          </cell>
          <cell r="AZ141">
            <v>88.426691240731088</v>
          </cell>
          <cell r="BA141">
            <v>93.826597335873885</v>
          </cell>
          <cell r="BB141">
            <v>70.684463602849064</v>
          </cell>
          <cell r="BC141">
            <v>71.391308238877087</v>
          </cell>
          <cell r="BD141">
            <v>72.105221321266072</v>
          </cell>
          <cell r="BE141">
            <v>72.826273534477878</v>
          </cell>
          <cell r="BF141">
            <v>73.554536269823075</v>
          </cell>
        </row>
        <row r="142">
          <cell r="D142" t="str">
            <v>Replacement Shipments</v>
          </cell>
          <cell r="E142">
            <v>0</v>
          </cell>
          <cell r="F142">
            <v>0</v>
          </cell>
          <cell r="G142">
            <v>0</v>
          </cell>
          <cell r="H142">
            <v>0</v>
          </cell>
          <cell r="I142">
            <v>0</v>
          </cell>
          <cell r="J142">
            <v>0</v>
          </cell>
          <cell r="K142">
            <v>0</v>
          </cell>
          <cell r="L142">
            <v>57.465921370476281</v>
          </cell>
          <cell r="M142">
            <v>58.866451872682269</v>
          </cell>
          <cell r="N142">
            <v>60.278169728357824</v>
          </cell>
          <cell r="O142">
            <v>61.700247037455163</v>
          </cell>
          <cell r="P142">
            <v>63.13182360866783</v>
          </cell>
          <cell r="Q142">
            <v>64.572007513627071</v>
          </cell>
          <cell r="R142">
            <v>66.019875716459069</v>
          </cell>
          <cell r="S142">
            <v>66.891802853878005</v>
          </cell>
          <cell r="T142">
            <v>67.165143430516878</v>
          </cell>
          <cell r="U142">
            <v>66.938677681794189</v>
          </cell>
          <cell r="V142">
            <v>66.784487981541957</v>
          </cell>
          <cell r="W142">
            <v>69.528744525076817</v>
          </cell>
          <cell r="X142">
            <v>74.346708775878398</v>
          </cell>
          <cell r="Y142">
            <v>78.977881613641046</v>
          </cell>
          <cell r="Z142">
            <v>78.794845050038873</v>
          </cell>
          <cell r="AA142">
            <v>73.675183384294598</v>
          </cell>
          <cell r="AB142">
            <v>75.060945769127756</v>
          </cell>
          <cell r="AC142">
            <v>78.036696325004897</v>
          </cell>
          <cell r="AD142">
            <v>83.678758600979094</v>
          </cell>
          <cell r="AE142">
            <v>86.571566080515964</v>
          </cell>
          <cell r="AF142">
            <v>90.003749832526353</v>
          </cell>
          <cell r="AG142">
            <v>87.786129709696695</v>
          </cell>
          <cell r="AH142">
            <v>82.194922893891601</v>
          </cell>
          <cell r="AI142">
            <v>84.268659547903638</v>
          </cell>
          <cell r="AJ142">
            <v>90.50325978749666</v>
          </cell>
          <cell r="AK142">
            <v>99.836781598322645</v>
          </cell>
          <cell r="AL142">
            <v>100.08420494596297</v>
          </cell>
          <cell r="AM142">
            <v>102.59637143044137</v>
          </cell>
          <cell r="AN142">
            <v>100.0299179079073</v>
          </cell>
          <cell r="AO142">
            <v>87.494245886668466</v>
          </cell>
          <cell r="AP142">
            <v>87.660429006425346</v>
          </cell>
          <cell r="AQ142">
            <v>98.466747953479654</v>
          </cell>
          <cell r="AR142">
            <v>108.52941196084973</v>
          </cell>
          <cell r="AS142">
            <v>108.42596852141347</v>
          </cell>
          <cell r="AT142">
            <v>108.65869732561686</v>
          </cell>
          <cell r="AU142">
            <v>104.31363172973926</v>
          </cell>
          <cell r="AV142">
            <v>91.368991765257135</v>
          </cell>
          <cell r="AW142">
            <v>91.492314553173713</v>
          </cell>
          <cell r="AX142">
            <v>102.52242962905032</v>
          </cell>
          <cell r="AY142">
            <v>114.53776524253621</v>
          </cell>
          <cell r="AZ142">
            <v>115.01984637204706</v>
          </cell>
          <cell r="BA142">
            <v>114.2616756286148</v>
          </cell>
          <cell r="BB142">
            <v>109.67114080657512</v>
          </cell>
          <cell r="BC142">
            <v>96.420825777020752</v>
          </cell>
          <cell r="BD142">
            <v>96.086332058034344</v>
          </cell>
          <cell r="BE142">
            <v>106.69625648737556</v>
          </cell>
          <cell r="BF142">
            <v>119.36437123155449</v>
          </cell>
        </row>
        <row r="143">
          <cell r="D143" t="str">
            <v>Net New Shipments</v>
          </cell>
          <cell r="E143">
            <v>0</v>
          </cell>
          <cell r="F143">
            <v>0</v>
          </cell>
          <cell r="G143">
            <v>0</v>
          </cell>
          <cell r="H143">
            <v>0</v>
          </cell>
          <cell r="I143">
            <v>0</v>
          </cell>
          <cell r="J143">
            <v>0</v>
          </cell>
          <cell r="K143">
            <v>0</v>
          </cell>
          <cell r="L143">
            <v>9.4258814834017244</v>
          </cell>
          <cell r="M143">
            <v>8.2986915578346157</v>
          </cell>
          <cell r="N143">
            <v>6.6605079534363654</v>
          </cell>
          <cell r="O143">
            <v>5.0842409440867868</v>
          </cell>
          <cell r="P143">
            <v>6.3969209164089875</v>
          </cell>
          <cell r="Q143">
            <v>9.774701262251325</v>
          </cell>
          <cell r="R143">
            <v>12.958005897181977</v>
          </cell>
          <cell r="S143">
            <v>11.903042196160868</v>
          </cell>
          <cell r="T143">
            <v>6.5100399537777207</v>
          </cell>
          <cell r="U143">
            <v>8.1222680873335662</v>
          </cell>
          <cell r="V143">
            <v>11.252208343462939</v>
          </cell>
          <cell r="W143">
            <v>14.150014075902277</v>
          </cell>
          <cell r="X143">
            <v>12.224857304637567</v>
          </cell>
          <cell r="Y143">
            <v>11.025868218885307</v>
          </cell>
          <cell r="Z143">
            <v>8.991284659657822</v>
          </cell>
          <cell r="AA143">
            <v>8.5197395095970023</v>
          </cell>
          <cell r="AB143">
            <v>9.2077137787758829</v>
          </cell>
          <cell r="AC143">
            <v>12.466563462491763</v>
          </cell>
          <cell r="AD143">
            <v>16.158022997343551</v>
          </cell>
          <cell r="AE143">
            <v>13.512638865447002</v>
          </cell>
          <cell r="AF143">
            <v>12.592621597915013</v>
          </cell>
          <cell r="AG143">
            <v>12.243788198210609</v>
          </cell>
          <cell r="AH143">
            <v>5.2993229927768652</v>
          </cell>
          <cell r="AI143">
            <v>3.3917694585217077</v>
          </cell>
          <cell r="AJ143">
            <v>7.9634881659829944</v>
          </cell>
          <cell r="AK143">
            <v>8.6926303625270975</v>
          </cell>
          <cell r="AL143">
            <v>8.3417635754505</v>
          </cell>
          <cell r="AM143">
            <v>6.0623258951754906</v>
          </cell>
          <cell r="AN143">
            <v>4.2837138218319524</v>
          </cell>
          <cell r="AO143">
            <v>3.8747458785886693</v>
          </cell>
          <cell r="AP143">
            <v>3.8318855467483672</v>
          </cell>
          <cell r="AQ143">
            <v>4.0556816755706677</v>
          </cell>
          <cell r="AR143">
            <v>6.0083532816864818</v>
          </cell>
          <cell r="AS143">
            <v>6.5938778506335893</v>
          </cell>
          <cell r="AT143">
            <v>5.6029783029979399</v>
          </cell>
          <cell r="AU143">
            <v>5.3575090768358677</v>
          </cell>
          <cell r="AV143">
            <v>5.0518340117636171</v>
          </cell>
          <cell r="AW143">
            <v>4.5940175048606262</v>
          </cell>
          <cell r="AX143">
            <v>4.173826858325242</v>
          </cell>
          <cell r="AY143">
            <v>4.826605989018276</v>
          </cell>
          <cell r="AZ143">
            <v>5.8079659375950996</v>
          </cell>
          <cell r="BA143">
            <v>6.1626379288993576</v>
          </cell>
          <cell r="BB143">
            <v>4.6426361900718112</v>
          </cell>
          <cell r="BC143">
            <v>4.6890625519724836</v>
          </cell>
          <cell r="BD143">
            <v>4.7359531774923198</v>
          </cell>
          <cell r="BE143">
            <v>4.7833127092670793</v>
          </cell>
          <cell r="BF143">
            <v>4.8311458363599513</v>
          </cell>
        </row>
        <row r="144">
          <cell r="D144" t="str">
            <v>Replacement Shipments</v>
          </cell>
          <cell r="E144">
            <v>0</v>
          </cell>
          <cell r="F144">
            <v>0</v>
          </cell>
          <cell r="G144">
            <v>0</v>
          </cell>
          <cell r="H144">
            <v>0</v>
          </cell>
          <cell r="I144">
            <v>0</v>
          </cell>
          <cell r="J144">
            <v>0</v>
          </cell>
          <cell r="K144">
            <v>0</v>
          </cell>
          <cell r="L144">
            <v>221.02568432908083</v>
          </cell>
          <cell r="M144">
            <v>226.84318121829298</v>
          </cell>
          <cell r="N144">
            <v>232.72537562821913</v>
          </cell>
          <cell r="O144">
            <v>238.66938476273165</v>
          </cell>
          <cell r="P144">
            <v>244.67217766454172</v>
          </cell>
          <cell r="Q144">
            <v>250.73057604130099</v>
          </cell>
          <cell r="R144">
            <v>256.84125540059739</v>
          </cell>
          <cell r="S144">
            <v>263.00074649931963</v>
          </cell>
          <cell r="T144">
            <v>269.20543711215339</v>
          </cell>
          <cell r="U144">
            <v>275.45157412322362</v>
          </cell>
          <cell r="V144">
            <v>281.73526594411834</v>
          </cell>
          <cell r="W144">
            <v>288.05248526072108</v>
          </cell>
          <cell r="X144">
            <v>287.77438699183676</v>
          </cell>
          <cell r="Y144">
            <v>285.60976938930389</v>
          </cell>
          <cell r="Z144">
            <v>279.89128427556602</v>
          </cell>
          <cell r="AA144">
            <v>274.67307180677659</v>
          </cell>
          <cell r="AB144">
            <v>289.97151364266119</v>
          </cell>
          <cell r="AC144">
            <v>319.9494209122231</v>
          </cell>
          <cell r="AD144">
            <v>348.6024433867089</v>
          </cell>
          <cell r="AE144">
            <v>347.29128481479256</v>
          </cell>
          <cell r="AF144">
            <v>315.30581742804759</v>
          </cell>
          <cell r="AG144">
            <v>332.96883216039635</v>
          </cell>
          <cell r="AH144">
            <v>361.41697108116693</v>
          </cell>
          <cell r="AI144">
            <v>388.25479354238149</v>
          </cell>
          <cell r="AJ144">
            <v>374.34383588197761</v>
          </cell>
          <cell r="AK144">
            <v>363.68866319218932</v>
          </cell>
          <cell r="AL144">
            <v>343.56242074810939</v>
          </cell>
          <cell r="AM144">
            <v>335.00499517029863</v>
          </cell>
          <cell r="AN144">
            <v>355.17527737611454</v>
          </cell>
          <cell r="AO144">
            <v>408.23049459743288</v>
          </cell>
          <cell r="AP144">
            <v>463.02432261008579</v>
          </cell>
          <cell r="AQ144">
            <v>442.98006632633496</v>
          </cell>
          <cell r="AR144">
            <v>404.47956274448904</v>
          </cell>
          <cell r="AS144">
            <v>419.67233881356708</v>
          </cell>
          <cell r="AT144">
            <v>398.94374620364704</v>
          </cell>
          <cell r="AU144">
            <v>412.2733653317834</v>
          </cell>
          <cell r="AV144">
            <v>430.736705311283</v>
          </cell>
          <cell r="AW144">
            <v>425.24490071196806</v>
          </cell>
          <cell r="AX144">
            <v>402.63402031800047</v>
          </cell>
          <cell r="AY144">
            <v>377.93492053954384</v>
          </cell>
          <cell r="AZ144">
            <v>385.51008910585097</v>
          </cell>
          <cell r="BA144">
            <v>435.66922921329751</v>
          </cell>
          <cell r="BB144">
            <v>490.15954486468598</v>
          </cell>
          <cell r="BC144">
            <v>471.70008479189255</v>
          </cell>
          <cell r="BD144">
            <v>447.02728492816993</v>
          </cell>
          <cell r="BE144">
            <v>466.36641117396186</v>
          </cell>
          <cell r="BF144">
            <v>438.62083459386974</v>
          </cell>
        </row>
        <row r="145">
          <cell r="D145" t="str">
            <v>Net New Shipments</v>
          </cell>
          <cell r="E145">
            <v>0</v>
          </cell>
          <cell r="F145">
            <v>0</v>
          </cell>
          <cell r="G145">
            <v>0</v>
          </cell>
          <cell r="H145">
            <v>0</v>
          </cell>
          <cell r="I145">
            <v>0</v>
          </cell>
          <cell r="J145">
            <v>0</v>
          </cell>
          <cell r="K145">
            <v>0</v>
          </cell>
          <cell r="L145">
            <v>66.748702662755932</v>
          </cell>
          <cell r="M145">
            <v>58.766588171010881</v>
          </cell>
          <cell r="N145">
            <v>47.165908647346896</v>
          </cell>
          <cell r="O145">
            <v>36.003687044044909</v>
          </cell>
          <cell r="P145">
            <v>45.299335978119466</v>
          </cell>
          <cell r="Q145">
            <v>69.218844870922112</v>
          </cell>
          <cell r="R145">
            <v>91.761187986111509</v>
          </cell>
          <cell r="S145">
            <v>84.290538315472986</v>
          </cell>
          <cell r="T145">
            <v>46.100380315894199</v>
          </cell>
          <cell r="U145">
            <v>57.517258037172716</v>
          </cell>
          <cell r="V145">
            <v>79.681705137048581</v>
          </cell>
          <cell r="W145">
            <v>100.20230828166041</v>
          </cell>
          <cell r="X145">
            <v>86.569448890140848</v>
          </cell>
          <cell r="Y145">
            <v>78.078893802885432</v>
          </cell>
          <cell r="Z145">
            <v>63.671136472543367</v>
          </cell>
          <cell r="AA145">
            <v>60.331923363522037</v>
          </cell>
          <cell r="AB145">
            <v>65.203763733453343</v>
          </cell>
          <cell r="AC145">
            <v>88.281073685209776</v>
          </cell>
          <cell r="AD145">
            <v>114.42187922337689</v>
          </cell>
          <cell r="AE145">
            <v>95.688781511542402</v>
          </cell>
          <cell r="AF145">
            <v>89.173745316441455</v>
          </cell>
          <cell r="AG145">
            <v>86.703506653170734</v>
          </cell>
          <cell r="AH145">
            <v>37.526775122480103</v>
          </cell>
          <cell r="AI145">
            <v>24.018571789401904</v>
          </cell>
          <cell r="AJ145">
            <v>56.392869429305392</v>
          </cell>
          <cell r="AK145">
            <v>61.556237519778733</v>
          </cell>
          <cell r="AL145">
            <v>59.071599569891077</v>
          </cell>
          <cell r="AM145">
            <v>42.929925369245211</v>
          </cell>
          <cell r="AN145">
            <v>30.33481172973643</v>
          </cell>
          <cell r="AO145">
            <v>27.438734615864611</v>
          </cell>
          <cell r="AP145">
            <v>27.135222254600194</v>
          </cell>
          <cell r="AQ145">
            <v>28.720018465557587</v>
          </cell>
          <cell r="AR145">
            <v>42.547722183680889</v>
          </cell>
          <cell r="AS145">
            <v>46.694072360394784</v>
          </cell>
          <cell r="AT145">
            <v>39.677088390222707</v>
          </cell>
          <cell r="AU145">
            <v>37.938815697231767</v>
          </cell>
          <cell r="AV145">
            <v>35.774199680591664</v>
          </cell>
          <cell r="AW145">
            <v>32.532204971961619</v>
          </cell>
          <cell r="AX145">
            <v>29.556655090854292</v>
          </cell>
          <cell r="AY145">
            <v>34.179263615670607</v>
          </cell>
          <cell r="AZ145">
            <v>41.12869360033983</v>
          </cell>
          <cell r="BA145">
            <v>43.640277830638297</v>
          </cell>
          <cell r="BB145">
            <v>32.876494699000432</v>
          </cell>
          <cell r="BC145">
            <v>33.205259645988917</v>
          </cell>
          <cell r="BD145">
            <v>33.537312242448934</v>
          </cell>
          <cell r="BE145">
            <v>33.872685364874087</v>
          </cell>
          <cell r="BF145">
            <v>34.211412218522128</v>
          </cell>
        </row>
        <row r="146">
          <cell r="D146" t="str">
            <v>Replacement Shipments</v>
          </cell>
          <cell r="E146">
            <v>0</v>
          </cell>
          <cell r="F146">
            <v>0</v>
          </cell>
          <cell r="G146">
            <v>0</v>
          </cell>
          <cell r="H146">
            <v>0</v>
          </cell>
          <cell r="I146">
            <v>0</v>
          </cell>
          <cell r="J146">
            <v>0</v>
          </cell>
          <cell r="K146">
            <v>0</v>
          </cell>
          <cell r="L146">
            <v>-2.9103830456733704E-11</v>
          </cell>
          <cell r="M146">
            <v>-2.9903889876567933E-11</v>
          </cell>
          <cell r="N146">
            <v>-3.0714286499300631E-11</v>
          </cell>
          <cell r="O146">
            <v>-3.1534672720699496E-11</v>
          </cell>
          <cell r="P146">
            <v>-3.2364679699353858E-11</v>
          </cell>
          <cell r="Q146">
            <v>-3.3203917347953885E-11</v>
          </cell>
          <cell r="R146">
            <v>-3.4051974365737491E-11</v>
          </cell>
          <cell r="S146">
            <v>-3.4908418313160722E-11</v>
          </cell>
          <cell r="T146">
            <v>-3.5772795729761187E-11</v>
          </cell>
          <cell r="U146">
            <v>-3.6644632296092732E-11</v>
          </cell>
          <cell r="V146">
            <v>-3.7523433040512425E-11</v>
          </cell>
          <cell r="W146">
            <v>-3.8408682591499409E-11</v>
          </cell>
          <cell r="X146">
            <v>-3.929984547607839E-11</v>
          </cell>
          <cell r="Y146">
            <v>-4.0196366464809378E-11</v>
          </cell>
          <cell r="Z146">
            <v>-4.109767096368991E-11</v>
          </cell>
          <cell r="AA146">
            <v>-2.9103830456733704E-11</v>
          </cell>
          <cell r="AB146">
            <v>-2.9903889876567933E-11</v>
          </cell>
          <cell r="AC146">
            <v>-3.0714286499300631E-11</v>
          </cell>
          <cell r="AD146">
            <v>-3.1534672720699496E-11</v>
          </cell>
          <cell r="AE146">
            <v>-3.2364679699353858E-11</v>
          </cell>
          <cell r="AF146">
            <v>-3.3203917347953885E-11</v>
          </cell>
          <cell r="AG146">
            <v>-3.4051974365737491E-11</v>
          </cell>
          <cell r="AH146">
            <v>-3.4908418313160722E-11</v>
          </cell>
          <cell r="AI146">
            <v>-3.5772795729761187E-11</v>
          </cell>
          <cell r="AJ146">
            <v>-3.6644632296092732E-11</v>
          </cell>
          <cell r="AK146">
            <v>-3.7523433040512425E-11</v>
          </cell>
          <cell r="AL146">
            <v>-3.8408682591499409E-11</v>
          </cell>
          <cell r="AM146">
            <v>-3.929984547607839E-11</v>
          </cell>
          <cell r="AN146">
            <v>-4.0196366464809378E-11</v>
          </cell>
          <cell r="AO146">
            <v>-4.109767096368991E-11</v>
          </cell>
          <cell r="AP146">
            <v>-2.9103830456733704E-11</v>
          </cell>
          <cell r="AQ146">
            <v>-2.9903889876567933E-11</v>
          </cell>
          <cell r="AR146">
            <v>-3.0714286499300631E-11</v>
          </cell>
          <cell r="AS146">
            <v>-3.1534672720699496E-11</v>
          </cell>
          <cell r="AT146">
            <v>-3.2364679699353858E-11</v>
          </cell>
          <cell r="AU146">
            <v>-3.3203917347953885E-11</v>
          </cell>
          <cell r="AV146">
            <v>-3.4051974365737491E-11</v>
          </cell>
          <cell r="AW146">
            <v>-3.4908418313160722E-11</v>
          </cell>
          <cell r="AX146">
            <v>-3.5772795729761187E-11</v>
          </cell>
          <cell r="AY146">
            <v>-3.6644632296092732E-11</v>
          </cell>
          <cell r="AZ146">
            <v>-3.7523433040512425E-11</v>
          </cell>
          <cell r="BA146">
            <v>-3.8408682591499409E-11</v>
          </cell>
          <cell r="BB146">
            <v>-3.929984547607839E-11</v>
          </cell>
          <cell r="BC146">
            <v>-4.0196366464809378E-11</v>
          </cell>
          <cell r="BD146">
            <v>-4.109767096368991E-11</v>
          </cell>
          <cell r="BE146">
            <v>-2.9103830456733704E-11</v>
          </cell>
          <cell r="BF146">
            <v>-2.9903889876567933E-11</v>
          </cell>
        </row>
        <row r="147">
          <cell r="D147" t="str">
            <v>Net New Shipments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row>
        <row r="148">
          <cell r="D148" t="str">
            <v>Replacement Shipments</v>
          </cell>
          <cell r="E148">
            <v>0</v>
          </cell>
          <cell r="F148">
            <v>0</v>
          </cell>
          <cell r="G148">
            <v>0</v>
          </cell>
          <cell r="H148">
            <v>0</v>
          </cell>
          <cell r="I148">
            <v>0</v>
          </cell>
          <cell r="J148">
            <v>0</v>
          </cell>
          <cell r="K148">
            <v>0</v>
          </cell>
          <cell r="L148">
            <v>6639.8458668276471</v>
          </cell>
          <cell r="M148">
            <v>6817.197799176186</v>
          </cell>
          <cell r="N148">
            <v>6996.629556667338</v>
          </cell>
          <cell r="O148">
            <v>7178.0568098275216</v>
          </cell>
          <cell r="P148">
            <v>7361.3906432373542</v>
          </cell>
          <cell r="Q148">
            <v>7546.5375716739682</v>
          </cell>
          <cell r="R148">
            <v>7733.399565590852</v>
          </cell>
          <cell r="S148">
            <v>7921.8740861250517</v>
          </cell>
          <cell r="T148">
            <v>8111.8541298005912</v>
          </cell>
          <cell r="U148">
            <v>8303.2282830750228</v>
          </cell>
          <cell r="V148">
            <v>8495.8807868529202</v>
          </cell>
          <cell r="W148">
            <v>8689.6916110661168</v>
          </cell>
          <cell r="X148">
            <v>8884.5365393955235</v>
          </cell>
          <cell r="Y148">
            <v>8843.9688209888882</v>
          </cell>
          <cell r="Z148">
            <v>8757.7416713155872</v>
          </cell>
          <cell r="AA148">
            <v>8554.1049495411153</v>
          </cell>
          <cell r="AB148">
            <v>8366.9421346728886</v>
          </cell>
          <cell r="AC148">
            <v>8857.2295472846363</v>
          </cell>
          <cell r="AD148">
            <v>9832.2276113944718</v>
          </cell>
          <cell r="AE148">
            <v>10763.465060094415</v>
          </cell>
          <cell r="AF148">
            <v>10705.249686073683</v>
          </cell>
          <cell r="AG148">
            <v>9634.1444874605841</v>
          </cell>
          <cell r="AH148">
            <v>10202.517762013234</v>
          </cell>
          <cell r="AI148">
            <v>11127.067136745431</v>
          </cell>
          <cell r="AJ148">
            <v>11998.493114811037</v>
          </cell>
          <cell r="AK148">
            <v>11743.164524899657</v>
          </cell>
          <cell r="AL148">
            <v>11422.228400593933</v>
          </cell>
          <cell r="AM148">
            <v>10860.239664807992</v>
          </cell>
          <cell r="AN148">
            <v>10546.338084409757</v>
          </cell>
          <cell r="AO148">
            <v>10520.049335403597</v>
          </cell>
          <cell r="AP148">
            <v>11772.377455262502</v>
          </cell>
          <cell r="AQ148">
            <v>13610.576558919904</v>
          </cell>
          <cell r="AR148">
            <v>13923.224446743803</v>
          </cell>
          <cell r="AS148">
            <v>13649.874691799338</v>
          </cell>
          <cell r="AT148">
            <v>12497.199222562693</v>
          </cell>
          <cell r="AU148">
            <v>11441.697298745381</v>
          </cell>
          <cell r="AV148">
            <v>11920.189449169495</v>
          </cell>
          <cell r="AW148">
            <v>13860.653920964123</v>
          </cell>
          <cell r="AX148">
            <v>13775.825995110536</v>
          </cell>
          <cell r="AY148">
            <v>13372.844118308352</v>
          </cell>
          <cell r="AZ148">
            <v>12277.837762629631</v>
          </cell>
          <cell r="BA148">
            <v>11548.03028480329</v>
          </cell>
          <cell r="BB148">
            <v>11426.109564102426</v>
          </cell>
          <cell r="BC148">
            <v>12668.415338422788</v>
          </cell>
          <cell r="BD148">
            <v>14558.946331194009</v>
          </cell>
          <cell r="BE148">
            <v>15328.201732761594</v>
          </cell>
          <cell r="BF148">
            <v>15191.76947937009</v>
          </cell>
        </row>
        <row r="149">
          <cell r="D149" t="str">
            <v>Net New Shipments</v>
          </cell>
          <cell r="E149">
            <v>0</v>
          </cell>
          <cell r="F149">
            <v>0</v>
          </cell>
          <cell r="G149">
            <v>0</v>
          </cell>
          <cell r="H149">
            <v>0</v>
          </cell>
          <cell r="I149">
            <v>0</v>
          </cell>
          <cell r="J149">
            <v>0</v>
          </cell>
          <cell r="K149">
            <v>0</v>
          </cell>
          <cell r="L149">
            <v>2204.122954161242</v>
          </cell>
          <cell r="M149">
            <v>1940.5438721394021</v>
          </cell>
          <cell r="N149">
            <v>1557.4753928737773</v>
          </cell>
          <cell r="O149">
            <v>1188.885324845367</v>
          </cell>
          <cell r="P149">
            <v>1495.838904047283</v>
          </cell>
          <cell r="Q149">
            <v>2285.6900397205027</v>
          </cell>
          <cell r="R149">
            <v>3030.065494503564</v>
          </cell>
          <cell r="S149">
            <v>2783.3755999486311</v>
          </cell>
          <cell r="T149">
            <v>1522.2903576599929</v>
          </cell>
          <cell r="U149">
            <v>1899.2894789382117</v>
          </cell>
          <cell r="V149">
            <v>2631.18634989251</v>
          </cell>
          <cell r="W149">
            <v>3308.8015037449222</v>
          </cell>
          <cell r="X149">
            <v>2858.6279855041334</v>
          </cell>
          <cell r="Y149">
            <v>2578.2595796050446</v>
          </cell>
          <cell r="Z149">
            <v>2102.4979934924049</v>
          </cell>
          <cell r="AA149">
            <v>1992.2331348686421</v>
          </cell>
          <cell r="AB149">
            <v>2153.1072007307084</v>
          </cell>
          <cell r="AC149">
            <v>2915.1479079778655</v>
          </cell>
          <cell r="AD149">
            <v>3778.3489475254319</v>
          </cell>
          <cell r="AE149">
            <v>3159.7593866493876</v>
          </cell>
          <cell r="AF149">
            <v>2944.6250057256548</v>
          </cell>
          <cell r="AG149">
            <v>2863.0547351021087</v>
          </cell>
          <cell r="AH149">
            <v>1239.1795367321465</v>
          </cell>
          <cell r="AI149">
            <v>793.12231242406415</v>
          </cell>
          <cell r="AJ149">
            <v>1862.160806153086</v>
          </cell>
          <cell r="AK149">
            <v>2032.6614702108782</v>
          </cell>
          <cell r="AL149">
            <v>1950.6157177144196</v>
          </cell>
          <cell r="AM149">
            <v>1417.5980978216394</v>
          </cell>
          <cell r="AN149">
            <v>1001.6922003935324</v>
          </cell>
          <cell r="AO149">
            <v>906.06022869882872</v>
          </cell>
          <cell r="AP149">
            <v>896.03788316028613</v>
          </cell>
          <cell r="AQ149">
            <v>948.36977227410534</v>
          </cell>
          <cell r="AR149">
            <v>1404.9772860177909</v>
          </cell>
          <cell r="AS149">
            <v>1541.8947875707527</v>
          </cell>
          <cell r="AT149">
            <v>1310.1854835595295</v>
          </cell>
          <cell r="AU149">
            <v>1252.7856152419408</v>
          </cell>
          <cell r="AV149">
            <v>1181.3073743339919</v>
          </cell>
          <cell r="AW149">
            <v>1074.2527849636972</v>
          </cell>
          <cell r="AX149">
            <v>975.99652630146011</v>
          </cell>
          <cell r="AY149">
            <v>1128.6406549690582</v>
          </cell>
          <cell r="AZ149">
            <v>1358.1192446120258</v>
          </cell>
          <cell r="BA149">
            <v>1441.054795903241</v>
          </cell>
          <cell r="BB149">
            <v>1085.6216484767792</v>
          </cell>
          <cell r="BC149">
            <v>1096.4778649614891</v>
          </cell>
          <cell r="BD149">
            <v>1107.4426436111389</v>
          </cell>
          <cell r="BE149">
            <v>1118.5170700472381</v>
          </cell>
          <cell r="BF149">
            <v>1129.7022407477198</v>
          </cell>
        </row>
        <row r="150">
          <cell r="D150" t="str">
            <v>Replacement Shipments</v>
          </cell>
          <cell r="E150">
            <v>0</v>
          </cell>
          <cell r="F150">
            <v>0</v>
          </cell>
          <cell r="G150">
            <v>0</v>
          </cell>
          <cell r="H150">
            <v>0</v>
          </cell>
          <cell r="I150">
            <v>0</v>
          </cell>
          <cell r="J150">
            <v>0</v>
          </cell>
          <cell r="K150">
            <v>0</v>
          </cell>
          <cell r="L150">
            <v>176.72488947321472</v>
          </cell>
          <cell r="M150">
            <v>180.89416761163773</v>
          </cell>
          <cell r="N150">
            <v>185.09129589970817</v>
          </cell>
          <cell r="O150">
            <v>189.3136593618371</v>
          </cell>
          <cell r="P150">
            <v>193.55855182075476</v>
          </cell>
          <cell r="Q150">
            <v>196.98805274527672</v>
          </cell>
          <cell r="R150">
            <v>198.73416934272245</v>
          </cell>
          <cell r="S150">
            <v>199.40963422944529</v>
          </cell>
          <cell r="T150">
            <v>200.24343866639839</v>
          </cell>
          <cell r="U150">
            <v>207.3102474256612</v>
          </cell>
          <cell r="V150">
            <v>218.00108669455892</v>
          </cell>
          <cell r="W150">
            <v>226.59047006508013</v>
          </cell>
          <cell r="X150">
            <v>224.99804077580114</v>
          </cell>
          <cell r="Y150">
            <v>214.23831041641307</v>
          </cell>
          <cell r="Z150">
            <v>224.77098514901564</v>
          </cell>
          <cell r="AA150">
            <v>242.19037182787486</v>
          </cell>
          <cell r="AB150">
            <v>257.00927450548011</v>
          </cell>
          <cell r="AC150">
            <v>251.27826506864193</v>
          </cell>
          <cell r="AD150">
            <v>237.94102387922686</v>
          </cell>
          <cell r="AE150">
            <v>244.09987968318279</v>
          </cell>
          <cell r="AF150">
            <v>260.50556845138487</v>
          </cell>
          <cell r="AG150">
            <v>276.80343465806618</v>
          </cell>
          <cell r="AH150">
            <v>278.07809395751832</v>
          </cell>
          <cell r="AI150">
            <v>272.67651877436793</v>
          </cell>
          <cell r="AJ150">
            <v>273.14849524758603</v>
          </cell>
          <cell r="AK150">
            <v>287.5763891392088</v>
          </cell>
          <cell r="AL150">
            <v>303.12435538741875</v>
          </cell>
          <cell r="AM150">
            <v>289.47024303377378</v>
          </cell>
          <cell r="AN150">
            <v>279.96793002754845</v>
          </cell>
          <cell r="AO150">
            <v>290.26789794818211</v>
          </cell>
          <cell r="AP150">
            <v>306.26325557284065</v>
          </cell>
          <cell r="AQ150">
            <v>321.05695061513757</v>
          </cell>
          <cell r="AR150">
            <v>302.50264744483133</v>
          </cell>
          <cell r="AS150">
            <v>289.17678680507339</v>
          </cell>
          <cell r="AT150">
            <v>298.59758133257952</v>
          </cell>
          <cell r="AU150">
            <v>314.50080052928308</v>
          </cell>
          <cell r="AV150">
            <v>329.77559832106431</v>
          </cell>
          <cell r="AW150">
            <v>315.41902494834989</v>
          </cell>
          <cell r="AX150">
            <v>303.35188795807454</v>
          </cell>
          <cell r="AY150">
            <v>310.64250937070466</v>
          </cell>
          <cell r="AZ150">
            <v>326.01803436535954</v>
          </cell>
          <cell r="BA150">
            <v>340.63571125416024</v>
          </cell>
          <cell r="BB150">
            <v>325.29495293870576</v>
          </cell>
          <cell r="BC150">
            <v>312.32451669826088</v>
          </cell>
          <cell r="BD150">
            <v>321.01844135941184</v>
          </cell>
          <cell r="BE150">
            <v>338.50363184282662</v>
          </cell>
          <cell r="BF150">
            <v>353.88376012468598</v>
          </cell>
        </row>
        <row r="151">
          <cell r="D151" t="str">
            <v>Net New Shipments</v>
          </cell>
          <cell r="E151">
            <v>0</v>
          </cell>
          <cell r="F151">
            <v>0</v>
          </cell>
          <cell r="G151">
            <v>0</v>
          </cell>
          <cell r="H151">
            <v>0</v>
          </cell>
          <cell r="I151">
            <v>0</v>
          </cell>
          <cell r="J151">
            <v>0</v>
          </cell>
          <cell r="K151">
            <v>0</v>
          </cell>
          <cell r="L151">
            <v>20.263163272062013</v>
          </cell>
          <cell r="M151">
            <v>17.840001731084726</v>
          </cell>
          <cell r="N151">
            <v>14.318338329737117</v>
          </cell>
          <cell r="O151">
            <v>10.929779304561293</v>
          </cell>
          <cell r="P151">
            <v>13.751695604906445</v>
          </cell>
          <cell r="Q151">
            <v>21.013033949282203</v>
          </cell>
          <cell r="R151">
            <v>27.856300722357673</v>
          </cell>
          <cell r="S151">
            <v>25.588406546355827</v>
          </cell>
          <cell r="T151">
            <v>13.994871750014681</v>
          </cell>
          <cell r="U151">
            <v>17.460737723354441</v>
          </cell>
          <cell r="V151">
            <v>24.189285133315934</v>
          </cell>
          <cell r="W151">
            <v>30.41880444039997</v>
          </cell>
          <cell r="X151">
            <v>26.280224292840785</v>
          </cell>
          <cell r="Y151">
            <v>23.70271346281379</v>
          </cell>
          <cell r="Z151">
            <v>19.328894534167148</v>
          </cell>
          <cell r="AA151">
            <v>18.315196623510019</v>
          </cell>
          <cell r="AB151">
            <v>19.794160152586098</v>
          </cell>
          <cell r="AC151">
            <v>26.799828888876391</v>
          </cell>
          <cell r="AD151">
            <v>34.735494895141059</v>
          </cell>
          <cell r="AE151">
            <v>29.048615564403235</v>
          </cell>
          <cell r="AF151">
            <v>27.070820687823925</v>
          </cell>
          <cell r="AG151">
            <v>26.320920729352554</v>
          </cell>
          <cell r="AH151">
            <v>11.392149076255464</v>
          </cell>
          <cell r="AI151">
            <v>7.2914112531805131</v>
          </cell>
          <cell r="AJ151">
            <v>17.119402700596083</v>
          </cell>
          <cell r="AK151">
            <v>18.686866433631849</v>
          </cell>
          <cell r="AL151">
            <v>17.932595227718846</v>
          </cell>
          <cell r="AM151">
            <v>13.032404411057549</v>
          </cell>
          <cell r="AN151">
            <v>9.208856777524943</v>
          </cell>
          <cell r="AO151">
            <v>8.3296833843974127</v>
          </cell>
          <cell r="AP151">
            <v>8.2375449564424343</v>
          </cell>
          <cell r="AQ151">
            <v>8.7186477059267542</v>
          </cell>
          <cell r="AR151">
            <v>12.916377503518561</v>
          </cell>
          <cell r="AS151">
            <v>14.175101153001151</v>
          </cell>
          <cell r="AT151">
            <v>12.044928038125136</v>
          </cell>
          <cell r="AU151">
            <v>11.517233836076457</v>
          </cell>
          <cell r="AV151">
            <v>10.860112933095934</v>
          </cell>
          <cell r="AW151">
            <v>9.8759279903558763</v>
          </cell>
          <cell r="AX151">
            <v>8.9726287401863374</v>
          </cell>
          <cell r="AY151">
            <v>10.37593198870718</v>
          </cell>
          <cell r="AZ151">
            <v>12.485597477467081</v>
          </cell>
          <cell r="BA151">
            <v>13.248048870525736</v>
          </cell>
          <cell r="BB151">
            <v>9.9804453618335263</v>
          </cell>
          <cell r="BC151">
            <v>10.080249815451907</v>
          </cell>
          <cell r="BD151">
            <v>10.181052313606415</v>
          </cell>
          <cell r="BE151">
            <v>10.282862836742424</v>
          </cell>
          <cell r="BF151">
            <v>10.38569146510987</v>
          </cell>
        </row>
        <row r="152">
          <cell r="D152" t="str">
            <v>Replacement Shipments</v>
          </cell>
          <cell r="E152">
            <v>0</v>
          </cell>
          <cell r="F152">
            <v>0</v>
          </cell>
          <cell r="G152">
            <v>0</v>
          </cell>
          <cell r="H152">
            <v>0</v>
          </cell>
          <cell r="I152">
            <v>0</v>
          </cell>
          <cell r="J152">
            <v>0</v>
          </cell>
          <cell r="K152">
            <v>0</v>
          </cell>
          <cell r="L152">
            <v>667.79114773847687</v>
          </cell>
          <cell r="M152">
            <v>685.36771553151175</v>
          </cell>
          <cell r="N152">
            <v>703.13975577266763</v>
          </cell>
          <cell r="O152">
            <v>721.09855858851699</v>
          </cell>
          <cell r="P152">
            <v>739.23496646212766</v>
          </cell>
          <cell r="Q152">
            <v>757.53937672898769</v>
          </cell>
          <cell r="R152">
            <v>776.00174500620005</v>
          </cell>
          <cell r="S152">
            <v>794.61158957148837</v>
          </cell>
          <cell r="T152">
            <v>813.35799670640461</v>
          </cell>
          <cell r="U152">
            <v>832.22962701586698</v>
          </cell>
          <cell r="V152">
            <v>851.21472273380414</v>
          </cell>
          <cell r="W152">
            <v>870.30111602223701</v>
          </cell>
          <cell r="X152">
            <v>897.75356969516542</v>
          </cell>
          <cell r="Y152">
            <v>896.60402177603919</v>
          </cell>
          <cell r="Z152">
            <v>885.58394326783571</v>
          </cell>
          <cell r="AA152">
            <v>875.3032204582629</v>
          </cell>
          <cell r="AB152">
            <v>919.8185850318248</v>
          </cell>
          <cell r="AC152">
            <v>1004.7342818644281</v>
          </cell>
          <cell r="AD152">
            <v>1087.3260868332159</v>
          </cell>
          <cell r="AE152">
            <v>1088.6559511692412</v>
          </cell>
          <cell r="AF152">
            <v>1004.6063248636195</v>
          </cell>
          <cell r="AG152">
            <v>1056.9657035274988</v>
          </cell>
          <cell r="AH152">
            <v>1140.2148678748704</v>
          </cell>
          <cell r="AI152">
            <v>1220.1127513795664</v>
          </cell>
          <cell r="AJ152">
            <v>1212.4038244846033</v>
          </cell>
          <cell r="AK152">
            <v>1190.0688620747505</v>
          </cell>
          <cell r="AL152">
            <v>1140.3769876995891</v>
          </cell>
          <cell r="AM152">
            <v>1122.7054322449164</v>
          </cell>
          <cell r="AN152">
            <v>1183.5769920783084</v>
          </cell>
          <cell r="AO152">
            <v>1338.485712845544</v>
          </cell>
          <cell r="AP152">
            <v>1501.3463470005131</v>
          </cell>
          <cell r="AQ152">
            <v>1451.180015423548</v>
          </cell>
          <cell r="AR152">
            <v>1351.1054888996816</v>
          </cell>
          <cell r="AS152">
            <v>1399.2383384297311</v>
          </cell>
          <cell r="AT152">
            <v>1337.0126650383695</v>
          </cell>
          <cell r="AU152">
            <v>1292.6807412535518</v>
          </cell>
          <cell r="AV152">
            <v>1382.7851949338001</v>
          </cell>
          <cell r="AW152">
            <v>1376.0504624872672</v>
          </cell>
          <cell r="AX152">
            <v>1318.8516812414989</v>
          </cell>
          <cell r="AY152">
            <v>1252.410829251952</v>
          </cell>
          <cell r="AZ152">
            <v>1275.2284162235217</v>
          </cell>
          <cell r="BA152">
            <v>1421.3871373439649</v>
          </cell>
          <cell r="BB152">
            <v>1583.3307610225415</v>
          </cell>
          <cell r="BC152">
            <v>1537.9526190347588</v>
          </cell>
          <cell r="BD152">
            <v>1479.6561246185331</v>
          </cell>
          <cell r="BE152">
            <v>1540.3164591412799</v>
          </cell>
          <cell r="BF152">
            <v>1456.8901737335905</v>
          </cell>
        </row>
        <row r="153">
          <cell r="D153" t="str">
            <v>Net New Shipments</v>
          </cell>
          <cell r="E153">
            <v>0</v>
          </cell>
          <cell r="F153">
            <v>0</v>
          </cell>
          <cell r="G153">
            <v>0</v>
          </cell>
          <cell r="H153">
            <v>0</v>
          </cell>
          <cell r="I153">
            <v>0</v>
          </cell>
          <cell r="J153">
            <v>0</v>
          </cell>
          <cell r="K153">
            <v>0</v>
          </cell>
          <cell r="L153">
            <v>229.96242195668856</v>
          </cell>
          <cell r="M153">
            <v>211.23630624452744</v>
          </cell>
          <cell r="N153">
            <v>182.44418749516808</v>
          </cell>
          <cell r="O153">
            <v>154.20466186974591</v>
          </cell>
          <cell r="P153">
            <v>180.58361856969714</v>
          </cell>
          <cell r="Q153">
            <v>247.19490513544042</v>
          </cell>
          <cell r="R153">
            <v>311.32434182701581</v>
          </cell>
          <cell r="S153">
            <v>294.04436159775287</v>
          </cell>
          <cell r="T153">
            <v>191.24832815721493</v>
          </cell>
          <cell r="U153">
            <v>224.73607651163184</v>
          </cell>
          <cell r="V153">
            <v>289.00014514106624</v>
          </cell>
          <cell r="W153">
            <v>349.81163535732958</v>
          </cell>
          <cell r="X153">
            <v>314.65025478943789</v>
          </cell>
          <cell r="Y153">
            <v>293.46484029871135</v>
          </cell>
          <cell r="Z153">
            <v>254.79304443175351</v>
          </cell>
          <cell r="AA153">
            <v>247.40221178665342</v>
          </cell>
          <cell r="AB153">
            <v>263.75840704648363</v>
          </cell>
          <cell r="AC153">
            <v>333.75143098111585</v>
          </cell>
          <cell r="AD153">
            <v>414.02026016729724</v>
          </cell>
          <cell r="AE153">
            <v>362.52406425430672</v>
          </cell>
          <cell r="AF153">
            <v>346.49916403606221</v>
          </cell>
          <cell r="AG153">
            <v>342.27263490223231</v>
          </cell>
          <cell r="AH153">
            <v>196.79779716349913</v>
          </cell>
          <cell r="AI153">
            <v>72.567989873985425</v>
          </cell>
          <cell r="AJ153">
            <v>170.38137044919677</v>
          </cell>
          <cell r="AK153">
            <v>185.98160041251671</v>
          </cell>
          <cell r="AL153">
            <v>178.47469354190972</v>
          </cell>
          <cell r="AM153">
            <v>129.70539700703557</v>
          </cell>
          <cell r="AN153">
            <v>91.651424145213241</v>
          </cell>
          <cell r="AO153">
            <v>82.901424498421051</v>
          </cell>
          <cell r="AP153">
            <v>81.984414022028432</v>
          </cell>
          <cell r="AQ153">
            <v>86.772603611210798</v>
          </cell>
          <cell r="AR153">
            <v>128.55063571885148</v>
          </cell>
          <cell r="AS153">
            <v>141.07812071154876</v>
          </cell>
          <cell r="AT153">
            <v>119.87750869522097</v>
          </cell>
          <cell r="AU153">
            <v>114.62561627259311</v>
          </cell>
          <cell r="AV153">
            <v>108.085600714885</v>
          </cell>
          <cell r="AW153">
            <v>98.290470461084624</v>
          </cell>
          <cell r="AX153">
            <v>89.300357496209472</v>
          </cell>
          <cell r="AY153">
            <v>103.26677529829976</v>
          </cell>
          <cell r="AZ153">
            <v>124.26328454869326</v>
          </cell>
          <cell r="BA153">
            <v>131.85160497798825</v>
          </cell>
          <cell r="BB153">
            <v>99.330682745334343</v>
          </cell>
          <cell r="BC153">
            <v>100.32398957278565</v>
          </cell>
          <cell r="BD153">
            <v>101.32722946851572</v>
          </cell>
          <cell r="BE153">
            <v>102.34050176319579</v>
          </cell>
          <cell r="BF153">
            <v>103.36390678083262</v>
          </cell>
        </row>
        <row r="154">
          <cell r="D154" t="str">
            <v>Replacement Shipments</v>
          </cell>
          <cell r="E154">
            <v>0</v>
          </cell>
          <cell r="F154">
            <v>0</v>
          </cell>
          <cell r="G154">
            <v>0</v>
          </cell>
          <cell r="H154">
            <v>0</v>
          </cell>
          <cell r="I154">
            <v>0</v>
          </cell>
          <cell r="J154">
            <v>0</v>
          </cell>
          <cell r="K154">
            <v>0</v>
          </cell>
          <cell r="L154">
            <v>371.28524144853509</v>
          </cell>
          <cell r="M154">
            <v>380.76819044248305</v>
          </cell>
          <cell r="N154">
            <v>390.34492184058615</v>
          </cell>
          <cell r="O154">
            <v>400.01036506109642</v>
          </cell>
          <cell r="P154">
            <v>409.75921627771402</v>
          </cell>
          <cell r="Q154">
            <v>419.58594073187317</v>
          </cell>
          <cell r="R154">
            <v>429.48477555416451</v>
          </cell>
          <cell r="S154">
            <v>439.44973310129774</v>
          </cell>
          <cell r="T154">
            <v>449.4746048137668</v>
          </cell>
          <cell r="U154">
            <v>459.55296559808949</v>
          </cell>
          <cell r="V154">
            <v>468.96210682360788</v>
          </cell>
          <cell r="W154">
            <v>468.88242850994266</v>
          </cell>
          <cell r="X154">
            <v>464.18082156600474</v>
          </cell>
          <cell r="Y154">
            <v>459.97828686714649</v>
          </cell>
          <cell r="Z154">
            <v>481.96690156509101</v>
          </cell>
          <cell r="AA154">
            <v>522.98308420599835</v>
          </cell>
          <cell r="AB154">
            <v>562.60233153322531</v>
          </cell>
          <cell r="AC154">
            <v>563.67684139869073</v>
          </cell>
          <cell r="AD154">
            <v>524.76276779481407</v>
          </cell>
          <cell r="AE154">
            <v>550.13689556408599</v>
          </cell>
          <cell r="AF154">
            <v>589.06024156079229</v>
          </cell>
          <cell r="AG154">
            <v>616.62293265457993</v>
          </cell>
          <cell r="AH154">
            <v>594.82175758522578</v>
          </cell>
          <cell r="AI154">
            <v>580.14174716410355</v>
          </cell>
          <cell r="AJ154">
            <v>583.69388935805944</v>
          </cell>
          <cell r="AK154">
            <v>620.81661114497831</v>
          </cell>
          <cell r="AL154">
            <v>667.46169598042286</v>
          </cell>
          <cell r="AM154">
            <v>700.01002305354143</v>
          </cell>
          <cell r="AN154">
            <v>696.98549985807404</v>
          </cell>
          <cell r="AO154">
            <v>698.09510948821526</v>
          </cell>
          <cell r="AP154">
            <v>729.03462468229691</v>
          </cell>
          <cell r="AQ154">
            <v>754.01663333333909</v>
          </cell>
          <cell r="AR154">
            <v>666.03382453687641</v>
          </cell>
          <cell r="AS154">
            <v>612.83173807600463</v>
          </cell>
          <cell r="AT154">
            <v>660.4462627008146</v>
          </cell>
          <cell r="AU154">
            <v>704.59648210217904</v>
          </cell>
          <cell r="AV154">
            <v>747.85990075391351</v>
          </cell>
          <cell r="AW154">
            <v>758.43892892164308</v>
          </cell>
          <cell r="AX154">
            <v>738.27208127740869</v>
          </cell>
          <cell r="AY154">
            <v>735.44004377870669</v>
          </cell>
          <cell r="AZ154">
            <v>765.96646961766737</v>
          </cell>
          <cell r="BA154">
            <v>793.10543306967247</v>
          </cell>
          <cell r="BB154">
            <v>723.94254049642836</v>
          </cell>
          <cell r="BC154">
            <v>676.38376000657001</v>
          </cell>
          <cell r="BD154">
            <v>714.44796064770651</v>
          </cell>
          <cell r="BE154">
            <v>756.23233918915241</v>
          </cell>
          <cell r="BF154">
            <v>796.54965103103336</v>
          </cell>
        </row>
        <row r="155">
          <cell r="D155" t="str">
            <v>Net New Shipments</v>
          </cell>
          <cell r="E155">
            <v>0</v>
          </cell>
          <cell r="F155">
            <v>0</v>
          </cell>
          <cell r="G155">
            <v>0</v>
          </cell>
          <cell r="H155">
            <v>0</v>
          </cell>
          <cell r="I155">
            <v>0</v>
          </cell>
          <cell r="J155">
            <v>0</v>
          </cell>
          <cell r="K155">
            <v>0</v>
          </cell>
          <cell r="L155">
            <v>97.676865375072794</v>
          </cell>
          <cell r="M155">
            <v>88.11423806745961</v>
          </cell>
          <cell r="N155">
            <v>73.835899725418585</v>
          </cell>
          <cell r="O155">
            <v>59.967921806050072</v>
          </cell>
          <cell r="P155">
            <v>72.207685287376989</v>
          </cell>
          <cell r="Q155">
            <v>103.39714347412519</v>
          </cell>
          <cell r="R155">
            <v>133.11755597906085</v>
          </cell>
          <cell r="S155">
            <v>124.22710829739299</v>
          </cell>
          <cell r="T155">
            <v>75.288162981047208</v>
          </cell>
          <cell r="U155">
            <v>90.583929965996504</v>
          </cell>
          <cell r="V155">
            <v>120.09813473718441</v>
          </cell>
          <cell r="W155">
            <v>147.74050414463727</v>
          </cell>
          <cell r="X155">
            <v>130.64093601922104</v>
          </cell>
          <cell r="Y155">
            <v>120.16346029695706</v>
          </cell>
          <cell r="Z155">
            <v>101.72698779296843</v>
          </cell>
          <cell r="AA155">
            <v>97.833526938979958</v>
          </cell>
          <cell r="AB155">
            <v>104.85936444719755</v>
          </cell>
          <cell r="AC155">
            <v>136.3331816548507</v>
          </cell>
          <cell r="AD155">
            <v>172.22273206326008</v>
          </cell>
          <cell r="AE155">
            <v>147.95821392412927</v>
          </cell>
          <cell r="AF155">
            <v>139.97438312150462</v>
          </cell>
          <cell r="AG155">
            <v>137.39370067875916</v>
          </cell>
          <cell r="AH155">
            <v>71.212066951650741</v>
          </cell>
          <cell r="AI155">
            <v>32.689990911901077</v>
          </cell>
          <cell r="AJ155">
            <v>76.752373342755163</v>
          </cell>
          <cell r="AK155">
            <v>83.779870957200728</v>
          </cell>
          <cell r="AL155">
            <v>80.398204773490704</v>
          </cell>
          <cell r="AM155">
            <v>58.428905868101538</v>
          </cell>
          <cell r="AN155">
            <v>41.286581419334652</v>
          </cell>
          <cell r="AO155">
            <v>37.344934290491437</v>
          </cell>
          <cell r="AP155">
            <v>36.931844935370464</v>
          </cell>
          <cell r="AQ155">
            <v>39.088799736333385</v>
          </cell>
          <cell r="AR155">
            <v>57.908715959551955</v>
          </cell>
          <cell r="AS155">
            <v>63.552021930565388</v>
          </cell>
          <cell r="AT155">
            <v>54.001697946891909</v>
          </cell>
          <cell r="AU155">
            <v>51.635857086973374</v>
          </cell>
          <cell r="AV155">
            <v>48.689750277119856</v>
          </cell>
          <cell r="AW155">
            <v>44.277299008542286</v>
          </cell>
          <cell r="AX155">
            <v>40.227487078666854</v>
          </cell>
          <cell r="AY155">
            <v>46.518994833187207</v>
          </cell>
          <cell r="AZ155">
            <v>55.977375832425423</v>
          </cell>
          <cell r="BA155">
            <v>59.395716705597806</v>
          </cell>
          <cell r="BB155">
            <v>44.745887571868479</v>
          </cell>
          <cell r="BC155">
            <v>45.193346447586869</v>
          </cell>
          <cell r="BD155">
            <v>45.645279912062506</v>
          </cell>
          <cell r="BE155">
            <v>46.101732711183104</v>
          </cell>
          <cell r="BF155">
            <v>46.562750038295199</v>
          </cell>
        </row>
        <row r="156">
          <cell r="D156"/>
          <cell r="E156"/>
          <cell r="F156"/>
          <cell r="G156"/>
          <cell r="H156"/>
          <cell r="I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cell r="BD156"/>
          <cell r="BE156"/>
          <cell r="BF156"/>
        </row>
        <row r="158">
          <cell r="D158" t="str">
            <v>High End</v>
          </cell>
        </row>
        <row r="160">
          <cell r="D160"/>
        </row>
        <row r="162">
          <cell r="D162"/>
          <cell r="E162"/>
          <cell r="F162"/>
          <cell r="G162"/>
          <cell r="H162"/>
          <cell r="I162"/>
          <cell r="J162"/>
          <cell r="K162"/>
          <cell r="L162"/>
          <cell r="M162"/>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cell r="BD162"/>
          <cell r="BE162"/>
          <cell r="BF162"/>
        </row>
        <row r="163">
          <cell r="D163" t="str">
            <v>SHIPMENTS</v>
          </cell>
          <cell r="E163">
            <v>1981</v>
          </cell>
          <cell r="F163">
            <v>1982</v>
          </cell>
          <cell r="G163">
            <v>1983</v>
          </cell>
          <cell r="H163">
            <v>1984</v>
          </cell>
          <cell r="I163">
            <v>1985</v>
          </cell>
          <cell r="J163">
            <v>1986</v>
          </cell>
          <cell r="K163">
            <v>1987</v>
          </cell>
          <cell r="L163">
            <v>1988</v>
          </cell>
          <cell r="M163">
            <v>1989</v>
          </cell>
          <cell r="N163">
            <v>1990</v>
          </cell>
          <cell r="O163">
            <v>1991</v>
          </cell>
          <cell r="P163">
            <v>1992</v>
          </cell>
          <cell r="Q163">
            <v>1993</v>
          </cell>
          <cell r="R163">
            <v>1994</v>
          </cell>
          <cell r="S163">
            <v>1995</v>
          </cell>
          <cell r="T163">
            <v>1996</v>
          </cell>
          <cell r="U163">
            <v>1997</v>
          </cell>
          <cell r="V163">
            <v>1998</v>
          </cell>
          <cell r="W163">
            <v>1999</v>
          </cell>
          <cell r="X163">
            <v>2000</v>
          </cell>
          <cell r="Y163">
            <v>2001</v>
          </cell>
          <cell r="Z163">
            <v>2002</v>
          </cell>
          <cell r="AA163">
            <v>2003</v>
          </cell>
          <cell r="AB163">
            <v>2004</v>
          </cell>
          <cell r="AC163">
            <v>2005</v>
          </cell>
          <cell r="AD163">
            <v>2006</v>
          </cell>
          <cell r="AE163">
            <v>2007</v>
          </cell>
          <cell r="AF163">
            <v>2008</v>
          </cell>
          <cell r="AG163">
            <v>2009</v>
          </cell>
          <cell r="AH163">
            <v>2010</v>
          </cell>
          <cell r="AI163">
            <v>2011</v>
          </cell>
          <cell r="AJ163">
            <v>2012</v>
          </cell>
          <cell r="AK163">
            <v>2013</v>
          </cell>
          <cell r="AL163">
            <v>2014</v>
          </cell>
          <cell r="AM163">
            <v>2015</v>
          </cell>
          <cell r="AN163">
            <v>2016</v>
          </cell>
          <cell r="AO163">
            <v>2017</v>
          </cell>
          <cell r="AP163">
            <v>2018</v>
          </cell>
          <cell r="AQ163">
            <v>2019</v>
          </cell>
          <cell r="AR163">
            <v>2020</v>
          </cell>
          <cell r="AS163">
            <v>2021</v>
          </cell>
          <cell r="AT163">
            <v>2022</v>
          </cell>
          <cell r="AU163">
            <v>2023</v>
          </cell>
          <cell r="AV163">
            <v>2024</v>
          </cell>
          <cell r="AW163">
            <v>2025</v>
          </cell>
          <cell r="AX163">
            <v>2026</v>
          </cell>
          <cell r="AY163">
            <v>2027</v>
          </cell>
          <cell r="AZ163">
            <v>2028</v>
          </cell>
          <cell r="BA163">
            <v>2029</v>
          </cell>
          <cell r="BB163">
            <v>2030</v>
          </cell>
          <cell r="BC163">
            <v>2031</v>
          </cell>
          <cell r="BD163">
            <v>2032</v>
          </cell>
          <cell r="BE163">
            <v>2033</v>
          </cell>
          <cell r="BF163">
            <v>2034</v>
          </cell>
        </row>
        <row r="164">
          <cell r="D164" t="str">
            <v>Replacement Shipments</v>
          </cell>
          <cell r="E164">
            <v>0</v>
          </cell>
          <cell r="F164">
            <v>0</v>
          </cell>
          <cell r="G164">
            <v>0</v>
          </cell>
          <cell r="H164">
            <v>0</v>
          </cell>
          <cell r="I164">
            <v>0</v>
          </cell>
          <cell r="J164">
            <v>0</v>
          </cell>
          <cell r="K164">
            <v>0</v>
          </cell>
          <cell r="L164">
            <v>34.566266179295781</v>
          </cell>
          <cell r="M164">
            <v>35.435645121506695</v>
          </cell>
          <cell r="N164">
            <v>36.313077353208563</v>
          </cell>
          <cell r="O164">
            <v>37.198081391241139</v>
          </cell>
          <cell r="P164">
            <v>38.090154788334353</v>
          </cell>
          <cell r="Q164">
            <v>38.988774389237939</v>
          </cell>
          <cell r="R164">
            <v>39.893396633652074</v>
          </cell>
          <cell r="S164">
            <v>40.803457906427546</v>
          </cell>
          <cell r="T164">
            <v>41.718374935386919</v>
          </cell>
          <cell r="U164">
            <v>42.0754952288558</v>
          </cell>
          <cell r="V164">
            <v>42.04688629074542</v>
          </cell>
          <cell r="W164">
            <v>41.619242076035071</v>
          </cell>
          <cell r="X164">
            <v>41.248496183696254</v>
          </cell>
          <cell r="Y164">
            <v>43.186330085872719</v>
          </cell>
          <cell r="Z164">
            <v>46.775894437216699</v>
          </cell>
          <cell r="AA164">
            <v>50.216530282089664</v>
          </cell>
          <cell r="AB164">
            <v>50.286143466918219</v>
          </cell>
          <cell r="AC164">
            <v>46.904667720925033</v>
          </cell>
          <cell r="AD164">
            <v>48.54618675803772</v>
          </cell>
          <cell r="AE164">
            <v>51.01107811866342</v>
          </cell>
          <cell r="AF164">
            <v>52.892001757721829</v>
          </cell>
          <cell r="AG164">
            <v>50.987559183837099</v>
          </cell>
          <cell r="AH164">
            <v>51.97020563869733</v>
          </cell>
          <cell r="AI164">
            <v>53.938897290377881</v>
          </cell>
          <cell r="AJ164">
            <v>57.003871660485814</v>
          </cell>
          <cell r="AK164">
            <v>57.621566886931788</v>
          </cell>
          <cell r="AL164">
            <v>56.83628851051111</v>
          </cell>
          <cell r="AM164">
            <v>61.418648170667609</v>
          </cell>
          <cell r="AN164">
            <v>61.776066038711917</v>
          </cell>
          <cell r="AO164">
            <v>62.924048105821583</v>
          </cell>
          <cell r="AP164">
            <v>60.74170368231875</v>
          </cell>
          <cell r="AQ164">
            <v>56.191967839976364</v>
          </cell>
          <cell r="AR164">
            <v>56.640986616685595</v>
          </cell>
          <cell r="AS164">
            <v>63.348069471282621</v>
          </cell>
          <cell r="AT164">
            <v>64.546643607906873</v>
          </cell>
          <cell r="AU164">
            <v>63.481843462123891</v>
          </cell>
          <cell r="AV164">
            <v>66.248264774707707</v>
          </cell>
          <cell r="AW164">
            <v>65.188732358307277</v>
          </cell>
          <cell r="AX164">
            <v>66.010905750106389</v>
          </cell>
          <cell r="AY164">
            <v>63.794416185961261</v>
          </cell>
          <cell r="AZ164">
            <v>59.422969917351502</v>
          </cell>
          <cell r="BA164">
            <v>61.427605362349695</v>
          </cell>
          <cell r="BB164">
            <v>68.601152611827118</v>
          </cell>
          <cell r="BC164">
            <v>69.010316051806882</v>
          </cell>
          <cell r="BD164">
            <v>67.749960228062434</v>
          </cell>
          <cell r="BE164">
            <v>70.272862238774394</v>
          </cell>
          <cell r="BF164">
            <v>68.848605417652891</v>
          </cell>
        </row>
        <row r="165">
          <cell r="D165" t="str">
            <v>Net New Shipments</v>
          </cell>
          <cell r="E165">
            <v>0</v>
          </cell>
          <cell r="F165">
            <v>0</v>
          </cell>
          <cell r="G165">
            <v>0</v>
          </cell>
          <cell r="H165">
            <v>0</v>
          </cell>
          <cell r="I165">
            <v>0</v>
          </cell>
          <cell r="J165">
            <v>0</v>
          </cell>
          <cell r="K165">
            <v>0</v>
          </cell>
          <cell r="L165">
            <v>7.5092290495600196</v>
          </cell>
          <cell r="M165">
            <v>6.6112411692387241</v>
          </cell>
          <cell r="N165">
            <v>5.3061647228265088</v>
          </cell>
          <cell r="O165">
            <v>4.0504147924551148</v>
          </cell>
          <cell r="P165">
            <v>5.0961752975383661</v>
          </cell>
          <cell r="Q165">
            <v>7.7871200479787603</v>
          </cell>
          <cell r="R165">
            <v>10.32313364843759</v>
          </cell>
          <cell r="S165">
            <v>9.482685560490669</v>
          </cell>
          <cell r="T165">
            <v>5.1862927855381145</v>
          </cell>
          <cell r="U165">
            <v>6.47069152918192</v>
          </cell>
          <cell r="V165">
            <v>8.9641918279180004</v>
          </cell>
          <cell r="W165">
            <v>11.272759681686757</v>
          </cell>
          <cell r="X165">
            <v>9.7390630001408454</v>
          </cell>
          <cell r="Y165">
            <v>8.7838755528246111</v>
          </cell>
          <cell r="Z165">
            <v>7.1630028531611778</v>
          </cell>
          <cell r="AA165">
            <v>6.7873413783961496</v>
          </cell>
          <cell r="AB165">
            <v>7.3354234200135693</v>
          </cell>
          <cell r="AC165">
            <v>9.9316207895860771</v>
          </cell>
          <cell r="AD165">
            <v>12.872461412629889</v>
          </cell>
          <cell r="AE165">
            <v>10.764987920048497</v>
          </cell>
          <cell r="AF165">
            <v>10.032046348099755</v>
          </cell>
          <cell r="AG165">
            <v>9.7541444984816508</v>
          </cell>
          <cell r="AH165">
            <v>4.2217622012790343</v>
          </cell>
          <cell r="AI165">
            <v>2.7020893263077141</v>
          </cell>
          <cell r="AJ165">
            <v>6.3441978107968051</v>
          </cell>
          <cell r="AK165">
            <v>6.9250767209750848</v>
          </cell>
          <cell r="AL165">
            <v>6.6455549516127803</v>
          </cell>
          <cell r="AM165">
            <v>4.8296166040400976</v>
          </cell>
          <cell r="AN165">
            <v>3.4126663195953597</v>
          </cell>
          <cell r="AO165">
            <v>3.0868576442848052</v>
          </cell>
          <cell r="AP165">
            <v>3.0527125036425105</v>
          </cell>
          <cell r="AQ165">
            <v>3.2310020773751376</v>
          </cell>
          <cell r="AR165">
            <v>4.7866187456641001</v>
          </cell>
          <cell r="AS165">
            <v>5.2530831405445042</v>
          </cell>
          <cell r="AT165">
            <v>4.4636724439000046</v>
          </cell>
          <cell r="AU165">
            <v>4.2681167659385437</v>
          </cell>
          <cell r="AV165">
            <v>4.0245974640666873</v>
          </cell>
          <cell r="AW165">
            <v>3.6598730593456139</v>
          </cell>
          <cell r="AX165">
            <v>3.3251236977210965</v>
          </cell>
          <cell r="AY165">
            <v>3.8451671567629546</v>
          </cell>
          <cell r="AZ165">
            <v>4.6269780300382308</v>
          </cell>
          <cell r="BA165">
            <v>4.9095312559468312</v>
          </cell>
          <cell r="BB165">
            <v>3.6986056536375145</v>
          </cell>
          <cell r="BC165">
            <v>3.7355917101738214</v>
          </cell>
          <cell r="BD165">
            <v>3.7729476272754709</v>
          </cell>
          <cell r="BE165">
            <v>3.8106771035483007</v>
          </cell>
          <cell r="BF165">
            <v>3.8487838745837735</v>
          </cell>
        </row>
        <row r="166">
          <cell r="D166" t="str">
            <v>Replacement Shipments</v>
          </cell>
          <cell r="E166">
            <v>0</v>
          </cell>
          <cell r="F166">
            <v>0</v>
          </cell>
          <cell r="G166">
            <v>0</v>
          </cell>
          <cell r="H166">
            <v>0</v>
          </cell>
          <cell r="I166">
            <v>0</v>
          </cell>
          <cell r="J166">
            <v>0</v>
          </cell>
          <cell r="K166">
            <v>0</v>
          </cell>
          <cell r="L166">
            <v>98.878863559933961</v>
          </cell>
          <cell r="M166">
            <v>101.55848475367729</v>
          </cell>
          <cell r="N166">
            <v>104.2711371071663</v>
          </cell>
          <cell r="O166">
            <v>107.01560102590437</v>
          </cell>
          <cell r="P166">
            <v>109.79058666465585</v>
          </cell>
          <cell r="Q166">
            <v>112.59473403473351</v>
          </cell>
          <cell r="R166">
            <v>115.42661325090027</v>
          </cell>
          <cell r="S166">
            <v>118.28472492109128</v>
          </cell>
          <cell r="T166">
            <v>121.16750068185971</v>
          </cell>
          <cell r="U166">
            <v>124.07330388212939</v>
          </cell>
          <cell r="V166">
            <v>127.00043041750108</v>
          </cell>
          <cell r="W166">
            <v>129.94710971700616</v>
          </cell>
          <cell r="X166">
            <v>132.91150588383428</v>
          </cell>
          <cell r="Y166">
            <v>135.89171899117974</v>
          </cell>
          <cell r="Z166">
            <v>134.75629124116512</v>
          </cell>
          <cell r="AA166">
            <v>133.14552589559551</v>
          </cell>
          <cell r="AB166">
            <v>129.62281300511532</v>
          </cell>
          <cell r="AC166">
            <v>126.36758281207867</v>
          </cell>
          <cell r="AD166">
            <v>134.13897975289501</v>
          </cell>
          <cell r="AE166">
            <v>149.79986315285407</v>
          </cell>
          <cell r="AF166">
            <v>164.74825179343537</v>
          </cell>
          <cell r="AG166">
            <v>163.59088926565775</v>
          </cell>
          <cell r="AH166">
            <v>145.94645510165302</v>
          </cell>
          <cell r="AI166">
            <v>154.98883007710958</v>
          </cell>
          <cell r="AJ166">
            <v>169.82934692866476</v>
          </cell>
          <cell r="AK166">
            <v>183.80585041839859</v>
          </cell>
          <cell r="AL166">
            <v>179.4425846622849</v>
          </cell>
          <cell r="AM166">
            <v>177.85912441023066</v>
          </cell>
          <cell r="AN166">
            <v>168.97952709515741</v>
          </cell>
          <cell r="AO166">
            <v>165.57393470348848</v>
          </cell>
          <cell r="AP166">
            <v>164.66983601184657</v>
          </cell>
          <cell r="AQ166">
            <v>173.81865991787899</v>
          </cell>
          <cell r="AR166">
            <v>195.64073983545995</v>
          </cell>
          <cell r="AS166">
            <v>201.23258321530795</v>
          </cell>
          <cell r="AT166">
            <v>212.67913990102301</v>
          </cell>
          <cell r="AU166">
            <v>210.19402409173674</v>
          </cell>
          <cell r="AV166">
            <v>166.11709672998623</v>
          </cell>
          <cell r="AW166">
            <v>167.89881241391333</v>
          </cell>
          <cell r="AX166">
            <v>200.1405142469159</v>
          </cell>
          <cell r="AY166">
            <v>216.89232808527998</v>
          </cell>
          <cell r="AZ166">
            <v>211.19356943110103</v>
          </cell>
          <cell r="BA166">
            <v>200.93395929620038</v>
          </cell>
          <cell r="BB166">
            <v>185.28448839989073</v>
          </cell>
          <cell r="BC166">
            <v>180.32225455951561</v>
          </cell>
          <cell r="BD166">
            <v>179.25501797369398</v>
          </cell>
          <cell r="BE166">
            <v>189.25566984311635</v>
          </cell>
          <cell r="BF166">
            <v>218.5101405091882</v>
          </cell>
        </row>
        <row r="167">
          <cell r="D167" t="str">
            <v>Net New Shipments</v>
          </cell>
          <cell r="E167">
            <v>0</v>
          </cell>
          <cell r="F167">
            <v>0</v>
          </cell>
          <cell r="G167">
            <v>0</v>
          </cell>
          <cell r="H167">
            <v>0</v>
          </cell>
          <cell r="I167">
            <v>0</v>
          </cell>
          <cell r="J167">
            <v>0</v>
          </cell>
          <cell r="K167">
            <v>0</v>
          </cell>
          <cell r="L167">
            <v>35.877427681231168</v>
          </cell>
          <cell r="M167">
            <v>31.587041141918235</v>
          </cell>
          <cell r="N167">
            <v>25.351675897949008</v>
          </cell>
          <cell r="O167">
            <v>19.351981786174292</v>
          </cell>
          <cell r="P167">
            <v>24.348393088239163</v>
          </cell>
          <cell r="Q167">
            <v>37.205129118120567</v>
          </cell>
          <cell r="R167">
            <v>49.321638542535084</v>
          </cell>
          <cell r="S167">
            <v>45.306164344566469</v>
          </cell>
          <cell r="T167">
            <v>24.778954419793308</v>
          </cell>
          <cell r="U167">
            <v>30.915526194980202</v>
          </cell>
          <cell r="V167">
            <v>42.828916511163698</v>
          </cell>
          <cell r="W167">
            <v>53.858740701392435</v>
          </cell>
          <cell r="X167">
            <v>46.531078778450627</v>
          </cell>
          <cell r="Y167">
            <v>41.96740541905092</v>
          </cell>
          <cell r="Z167">
            <v>34.223235853992293</v>
          </cell>
          <cell r="AA167">
            <v>32.428408807892964</v>
          </cell>
          <cell r="AB167">
            <v>35.047023006731251</v>
          </cell>
          <cell r="AC167">
            <v>47.451077105800323</v>
          </cell>
          <cell r="AD167">
            <v>61.501760082564942</v>
          </cell>
          <cell r="AE167">
            <v>51.432720062453882</v>
          </cell>
          <cell r="AF167">
            <v>47.930888107587634</v>
          </cell>
          <cell r="AG167">
            <v>46.603134826078985</v>
          </cell>
          <cell r="AH167">
            <v>20.170641628333215</v>
          </cell>
          <cell r="AI167">
            <v>12.909982336803751</v>
          </cell>
          <cell r="AJ167">
            <v>30.311167318251137</v>
          </cell>
          <cell r="AK167">
            <v>33.086477666881365</v>
          </cell>
          <cell r="AL167">
            <v>31.750984768816124</v>
          </cell>
          <cell r="AM167">
            <v>23.074834885969722</v>
          </cell>
          <cell r="AN167">
            <v>16.304961304733297</v>
          </cell>
          <cell r="AO167">
            <v>14.748319856027138</v>
          </cell>
          <cell r="AP167">
            <v>14.585181961847411</v>
          </cell>
          <cell r="AQ167">
            <v>15.437009925237362</v>
          </cell>
          <cell r="AR167">
            <v>22.869400673728251</v>
          </cell>
          <cell r="AS167">
            <v>25.098063893712606</v>
          </cell>
          <cell r="AT167">
            <v>21.326435009744273</v>
          </cell>
          <cell r="AU167">
            <v>20.392113437262196</v>
          </cell>
          <cell r="AV167">
            <v>19.228632328318326</v>
          </cell>
          <cell r="AW167">
            <v>17.486060172429006</v>
          </cell>
          <cell r="AX167">
            <v>15.886702111334216</v>
          </cell>
          <cell r="AY167">
            <v>18.371354193423031</v>
          </cell>
          <cell r="AZ167">
            <v>22.106672810182772</v>
          </cell>
          <cell r="BA167">
            <v>23.456649333968471</v>
          </cell>
          <cell r="BB167">
            <v>17.671115900712266</v>
          </cell>
          <cell r="BC167">
            <v>17.847827059719272</v>
          </cell>
          <cell r="BD167">
            <v>18.026305330316518</v>
          </cell>
          <cell r="BE167">
            <v>18.206568383619469</v>
          </cell>
          <cell r="BF167">
            <v>18.388634067455769</v>
          </cell>
        </row>
        <row r="168">
          <cell r="D168" t="str">
            <v>Replacement Shipments</v>
          </cell>
          <cell r="E168">
            <v>0</v>
          </cell>
          <cell r="F168">
            <v>0</v>
          </cell>
          <cell r="G168">
            <v>0</v>
          </cell>
          <cell r="H168">
            <v>0</v>
          </cell>
          <cell r="I168">
            <v>0</v>
          </cell>
          <cell r="J168">
            <v>0</v>
          </cell>
          <cell r="K168">
            <v>0</v>
          </cell>
          <cell r="L168">
            <v>14.317324009480217</v>
          </cell>
          <cell r="M168">
            <v>14.666258621630107</v>
          </cell>
          <cell r="N168">
            <v>15.017980502488346</v>
          </cell>
          <cell r="O168">
            <v>15.372283385228457</v>
          </cell>
          <cell r="P168">
            <v>15.728952957831233</v>
          </cell>
          <cell r="Q168">
            <v>16.087767001159762</v>
          </cell>
          <cell r="R168">
            <v>16.448495545810218</v>
          </cell>
          <cell r="S168">
            <v>16.673794380330648</v>
          </cell>
          <cell r="T168">
            <v>16.74093151108876</v>
          </cell>
          <cell r="U168">
            <v>16.683107490847437</v>
          </cell>
          <cell r="V168">
            <v>16.643343621250153</v>
          </cell>
          <cell r="W168">
            <v>17.328183186933479</v>
          </cell>
          <cell r="X168">
            <v>18.531442316722593</v>
          </cell>
          <cell r="Y168">
            <v>19.687997020105712</v>
          </cell>
          <cell r="Z168">
            <v>19.649554929370865</v>
          </cell>
          <cell r="AA168">
            <v>18.368441499533191</v>
          </cell>
          <cell r="AB168">
            <v>18.713674512680829</v>
          </cell>
          <cell r="AC168">
            <v>19.456395707115888</v>
          </cell>
          <cell r="AD168">
            <v>20.865686705909049</v>
          </cell>
          <cell r="AE168">
            <v>21.587656642881981</v>
          </cell>
          <cell r="AF168">
            <v>22.444464074827039</v>
          </cell>
          <cell r="AG168">
            <v>21.89737609428532</v>
          </cell>
          <cell r="AH168">
            <v>20.498376376932441</v>
          </cell>
          <cell r="AI168">
            <v>21.015602957374799</v>
          </cell>
          <cell r="AJ168">
            <v>22.573036572738829</v>
          </cell>
          <cell r="AK168">
            <v>24.905192455244936</v>
          </cell>
          <cell r="AL168">
            <v>24.965816359243732</v>
          </cell>
          <cell r="AM168">
            <v>25.592619474305792</v>
          </cell>
          <cell r="AN168">
            <v>24.958323143837973</v>
          </cell>
          <cell r="AO168">
            <v>21.823207125126658</v>
          </cell>
          <cell r="AP168">
            <v>21.863545322005226</v>
          </cell>
          <cell r="AQ168">
            <v>24.563908614234577</v>
          </cell>
          <cell r="AR168">
            <v>27.078350045876711</v>
          </cell>
          <cell r="AS168">
            <v>27.051257253106357</v>
          </cell>
          <cell r="AT168">
            <v>27.108200948099665</v>
          </cell>
          <cell r="AU168">
            <v>26.029251599295961</v>
          </cell>
          <cell r="AV168">
            <v>22.791893594773825</v>
          </cell>
          <cell r="AW168">
            <v>22.821516708692318</v>
          </cell>
          <cell r="AX168">
            <v>25.577829033127244</v>
          </cell>
          <cell r="AY168">
            <v>28.580438366298331</v>
          </cell>
          <cell r="AZ168">
            <v>28.699726715764754</v>
          </cell>
          <cell r="BA168">
            <v>28.50894552384915</v>
          </cell>
          <cell r="BB168">
            <v>27.368628868504928</v>
          </cell>
          <cell r="BC168">
            <v>24.054852097714729</v>
          </cell>
          <cell r="BD168">
            <v>23.970021084907476</v>
          </cell>
          <cell r="BE168">
            <v>26.621285747708555</v>
          </cell>
          <cell r="BF168">
            <v>29.7870898635529</v>
          </cell>
        </row>
        <row r="169">
          <cell r="D169" t="str">
            <v>Net New Shipments</v>
          </cell>
          <cell r="E169">
            <v>0</v>
          </cell>
          <cell r="F169">
            <v>0</v>
          </cell>
          <cell r="G169">
            <v>0</v>
          </cell>
          <cell r="H169">
            <v>0</v>
          </cell>
          <cell r="I169">
            <v>0</v>
          </cell>
          <cell r="J169">
            <v>0</v>
          </cell>
          <cell r="K169">
            <v>0</v>
          </cell>
          <cell r="L169">
            <v>2.3564703708504311</v>
          </cell>
          <cell r="M169">
            <v>2.0746728894586539</v>
          </cell>
          <cell r="N169">
            <v>1.6651269883590913</v>
          </cell>
          <cell r="O169">
            <v>1.2710602360216967</v>
          </cell>
          <cell r="P169">
            <v>1.5992302291022469</v>
          </cell>
          <cell r="Q169">
            <v>2.4436753155628312</v>
          </cell>
          <cell r="R169">
            <v>3.2395014742954942</v>
          </cell>
          <cell r="S169">
            <v>2.975760549040217</v>
          </cell>
          <cell r="T169">
            <v>1.6275099884444302</v>
          </cell>
          <cell r="U169">
            <v>2.0305670218333915</v>
          </cell>
          <cell r="V169">
            <v>2.8130520858657349</v>
          </cell>
          <cell r="W169">
            <v>3.5375035189755692</v>
          </cell>
          <cell r="X169">
            <v>3.0562143261593917</v>
          </cell>
          <cell r="Y169">
            <v>2.7564670547213268</v>
          </cell>
          <cell r="Z169">
            <v>2.2478211649144555</v>
          </cell>
          <cell r="AA169">
            <v>2.1299348773992506</v>
          </cell>
          <cell r="AB169">
            <v>2.3019284446939707</v>
          </cell>
          <cell r="AC169">
            <v>3.1166408656229407</v>
          </cell>
          <cell r="AD169">
            <v>4.0395057493358877</v>
          </cell>
          <cell r="AE169">
            <v>3.3781597163617505</v>
          </cell>
          <cell r="AF169">
            <v>3.1481553994787532</v>
          </cell>
          <cell r="AG169">
            <v>3.0609470495526523</v>
          </cell>
          <cell r="AH169">
            <v>1.3248307481942163</v>
          </cell>
          <cell r="AI169">
            <v>0.84794236463042694</v>
          </cell>
          <cell r="AJ169">
            <v>1.9908720414957486</v>
          </cell>
          <cell r="AK169">
            <v>2.1731575906317744</v>
          </cell>
          <cell r="AL169">
            <v>2.085440893862625</v>
          </cell>
          <cell r="AM169">
            <v>1.5155814737938726</v>
          </cell>
          <cell r="AN169">
            <v>1.0709284554579881</v>
          </cell>
          <cell r="AO169">
            <v>0.96868646964716731</v>
          </cell>
          <cell r="AP169">
            <v>0.95797138668709181</v>
          </cell>
          <cell r="AQ169">
            <v>1.0139204188926669</v>
          </cell>
          <cell r="AR169">
            <v>1.5020883204216204</v>
          </cell>
          <cell r="AS169">
            <v>1.6484694626583973</v>
          </cell>
          <cell r="AT169">
            <v>1.400744575749485</v>
          </cell>
          <cell r="AU169">
            <v>1.3393772692089669</v>
          </cell>
          <cell r="AV169">
            <v>1.2629585029409043</v>
          </cell>
          <cell r="AW169">
            <v>1.1485043762151566</v>
          </cell>
          <cell r="AX169">
            <v>1.0434567145813105</v>
          </cell>
          <cell r="AY169">
            <v>1.206651497254569</v>
          </cell>
          <cell r="AZ169">
            <v>1.4519914843987749</v>
          </cell>
          <cell r="BA169">
            <v>1.5406594822248394</v>
          </cell>
          <cell r="BB169">
            <v>1.1606590475179528</v>
          </cell>
          <cell r="BC169">
            <v>1.1722656379931209</v>
          </cell>
          <cell r="BD169">
            <v>1.18398829437308</v>
          </cell>
          <cell r="BE169">
            <v>1.1958281773167698</v>
          </cell>
          <cell r="BF169">
            <v>1.2077864590899878</v>
          </cell>
        </row>
        <row r="170">
          <cell r="D170" t="str">
            <v>Replacement Shipments</v>
          </cell>
          <cell r="E170">
            <v>0</v>
          </cell>
          <cell r="F170">
            <v>0</v>
          </cell>
          <cell r="G170">
            <v>0</v>
          </cell>
          <cell r="H170">
            <v>0</v>
          </cell>
          <cell r="I170">
            <v>0</v>
          </cell>
          <cell r="J170">
            <v>0</v>
          </cell>
          <cell r="K170">
            <v>0</v>
          </cell>
          <cell r="L170">
            <v>55.256421082263842</v>
          </cell>
          <cell r="M170">
            <v>56.710795304566716</v>
          </cell>
          <cell r="N170">
            <v>58.181343907048088</v>
          </cell>
          <cell r="O170">
            <v>59.667346190676049</v>
          </cell>
          <cell r="P170">
            <v>61.168044416128389</v>
          </cell>
          <cell r="Q170">
            <v>62.682644010318029</v>
          </cell>
          <cell r="R170">
            <v>64.210313850141958</v>
          </cell>
          <cell r="S170">
            <v>65.750186624822348</v>
          </cell>
          <cell r="T170">
            <v>67.301359278030617</v>
          </cell>
          <cell r="U170">
            <v>68.86289353079799</v>
          </cell>
          <cell r="V170">
            <v>70.433816486021485</v>
          </cell>
          <cell r="W170">
            <v>72.013121315172</v>
          </cell>
          <cell r="X170">
            <v>71.943596747952824</v>
          </cell>
          <cell r="Y170">
            <v>71.402442347319436</v>
          </cell>
          <cell r="Z170">
            <v>69.972821068884812</v>
          </cell>
          <cell r="AA170">
            <v>68.668267951687284</v>
          </cell>
          <cell r="AB170">
            <v>72.49287841065825</v>
          </cell>
          <cell r="AC170">
            <v>79.987355228048557</v>
          </cell>
          <cell r="AD170">
            <v>87.150610846669835</v>
          </cell>
          <cell r="AE170">
            <v>86.82282120369058</v>
          </cell>
          <cell r="AF170">
            <v>78.826454357004167</v>
          </cell>
          <cell r="AG170">
            <v>83.242208040091171</v>
          </cell>
          <cell r="AH170">
            <v>90.354242770283633</v>
          </cell>
          <cell r="AI170">
            <v>97.063698385587102</v>
          </cell>
          <cell r="AJ170">
            <v>93.585958970488036</v>
          </cell>
          <cell r="AK170">
            <v>90.922165798040794</v>
          </cell>
          <cell r="AL170">
            <v>85.890605187020654</v>
          </cell>
          <cell r="AM170">
            <v>83.751248792567793</v>
          </cell>
          <cell r="AN170">
            <v>88.793819344021585</v>
          </cell>
          <cell r="AO170">
            <v>102.057623649351</v>
          </cell>
          <cell r="AP170">
            <v>115.75608065251406</v>
          </cell>
          <cell r="AQ170">
            <v>110.74501658157618</v>
          </cell>
          <cell r="AR170">
            <v>101.11989068611453</v>
          </cell>
          <cell r="AS170">
            <v>104.91808470338385</v>
          </cell>
          <cell r="AT170">
            <v>99.735936550903659</v>
          </cell>
          <cell r="AU170">
            <v>103.06834133293758</v>
          </cell>
          <cell r="AV170">
            <v>107.68417632781438</v>
          </cell>
          <cell r="AW170">
            <v>106.31122517798548</v>
          </cell>
          <cell r="AX170">
            <v>100.65850507949342</v>
          </cell>
          <cell r="AY170">
            <v>94.483730134879096</v>
          </cell>
          <cell r="AZ170">
            <v>96.377522276455693</v>
          </cell>
          <cell r="BA170">
            <v>108.91730730331716</v>
          </cell>
          <cell r="BB170">
            <v>122.53988621616411</v>
          </cell>
          <cell r="BC170">
            <v>117.92502119796558</v>
          </cell>
          <cell r="BD170">
            <v>111.75682123203475</v>
          </cell>
          <cell r="BE170">
            <v>116.59160279348255</v>
          </cell>
          <cell r="BF170">
            <v>109.65520864845934</v>
          </cell>
        </row>
        <row r="171">
          <cell r="D171" t="str">
            <v>Net New Shipments</v>
          </cell>
          <cell r="E171">
            <v>0</v>
          </cell>
          <cell r="F171">
            <v>0</v>
          </cell>
          <cell r="G171">
            <v>0</v>
          </cell>
          <cell r="H171">
            <v>0</v>
          </cell>
          <cell r="I171">
            <v>0</v>
          </cell>
          <cell r="J171">
            <v>0</v>
          </cell>
          <cell r="K171">
            <v>0</v>
          </cell>
          <cell r="L171">
            <v>16.687175665688983</v>
          </cell>
          <cell r="M171">
            <v>14.69164704275272</v>
          </cell>
          <cell r="N171">
            <v>11.791477161836724</v>
          </cell>
          <cell r="O171">
            <v>9.0009217610112273</v>
          </cell>
          <cell r="P171">
            <v>11.324833994529866</v>
          </cell>
          <cell r="Q171">
            <v>17.304711217730528</v>
          </cell>
          <cell r="R171">
            <v>22.940296996527877</v>
          </cell>
          <cell r="S171">
            <v>21.072634578868247</v>
          </cell>
          <cell r="T171">
            <v>11.52509507897355</v>
          </cell>
          <cell r="U171">
            <v>14.379314509293179</v>
          </cell>
          <cell r="V171">
            <v>19.920426284262145</v>
          </cell>
          <cell r="W171">
            <v>25.050577070415102</v>
          </cell>
          <cell r="X171">
            <v>21.642362222535212</v>
          </cell>
          <cell r="Y171">
            <v>19.519723450721358</v>
          </cell>
          <cell r="Z171">
            <v>15.917784118135842</v>
          </cell>
          <cell r="AA171">
            <v>15.082980840880509</v>
          </cell>
          <cell r="AB171">
            <v>16.300940933363336</v>
          </cell>
          <cell r="AC171">
            <v>22.070268421302444</v>
          </cell>
          <cell r="AD171">
            <v>28.605469805844223</v>
          </cell>
          <cell r="AE171">
            <v>23.9221953778856</v>
          </cell>
          <cell r="AF171">
            <v>22.293436329110364</v>
          </cell>
          <cell r="AG171">
            <v>21.675876663292684</v>
          </cell>
          <cell r="AH171">
            <v>9.3816937806200258</v>
          </cell>
          <cell r="AI171">
            <v>6.0046429473504759</v>
          </cell>
          <cell r="AJ171">
            <v>14.098217357326348</v>
          </cell>
          <cell r="AK171">
            <v>15.389059379944683</v>
          </cell>
          <cell r="AL171">
            <v>14.767899892472769</v>
          </cell>
          <cell r="AM171">
            <v>10.732481342311303</v>
          </cell>
          <cell r="AN171">
            <v>7.5837029324341074</v>
          </cell>
          <cell r="AO171">
            <v>6.8596836539661528</v>
          </cell>
          <cell r="AP171">
            <v>6.7838055636500485</v>
          </cell>
          <cell r="AQ171">
            <v>7.1800046163893967</v>
          </cell>
          <cell r="AR171">
            <v>10.636930545920222</v>
          </cell>
          <cell r="AS171">
            <v>11.673518090098696</v>
          </cell>
          <cell r="AT171">
            <v>9.9192720975556767</v>
          </cell>
          <cell r="AU171">
            <v>9.4847039243079418</v>
          </cell>
          <cell r="AV171">
            <v>8.9435499201479161</v>
          </cell>
          <cell r="AW171">
            <v>8.1330512429904047</v>
          </cell>
          <cell r="AX171">
            <v>7.3891637727135731</v>
          </cell>
          <cell r="AY171">
            <v>8.5448159039176517</v>
          </cell>
          <cell r="AZ171">
            <v>10.282173400084957</v>
          </cell>
          <cell r="BA171">
            <v>10.910069457659574</v>
          </cell>
          <cell r="BB171">
            <v>8.219123674750108</v>
          </cell>
          <cell r="BC171">
            <v>8.3013149114972293</v>
          </cell>
          <cell r="BD171">
            <v>8.3843280606122335</v>
          </cell>
          <cell r="BE171">
            <v>8.4681713412185218</v>
          </cell>
          <cell r="BF171">
            <v>8.5528530546305319</v>
          </cell>
        </row>
        <row r="172">
          <cell r="D172" t="str">
            <v>Replacement Shipments</v>
          </cell>
          <cell r="E172">
            <v>0</v>
          </cell>
          <cell r="F172">
            <v>0</v>
          </cell>
          <cell r="G172">
            <v>0</v>
          </cell>
          <cell r="H172">
            <v>0</v>
          </cell>
          <cell r="I172">
            <v>0</v>
          </cell>
          <cell r="J172">
            <v>0</v>
          </cell>
          <cell r="K172">
            <v>0</v>
          </cell>
          <cell r="L172">
            <v>-1.4551915228366852E-11</v>
          </cell>
          <cell r="M172">
            <v>-1.4951944938283966E-11</v>
          </cell>
          <cell r="N172">
            <v>-1.5357143249650315E-11</v>
          </cell>
          <cell r="O172">
            <v>-1.5767336360349748E-11</v>
          </cell>
          <cell r="P172">
            <v>-1.6182339849676929E-11</v>
          </cell>
          <cell r="Q172">
            <v>-1.6601958673976942E-11</v>
          </cell>
          <cell r="R172">
            <v>-1.7025987182868746E-11</v>
          </cell>
          <cell r="S172">
            <v>-1.7454209156580361E-11</v>
          </cell>
          <cell r="T172">
            <v>-1.7886397864880594E-11</v>
          </cell>
          <cell r="U172">
            <v>-1.8322316148046366E-11</v>
          </cell>
          <cell r="V172">
            <v>-1.8761716520256213E-11</v>
          </cell>
          <cell r="W172">
            <v>-1.9204341295749705E-11</v>
          </cell>
          <cell r="X172">
            <v>-1.9649922738039195E-11</v>
          </cell>
          <cell r="Y172">
            <v>-2.0098183232404689E-11</v>
          </cell>
          <cell r="Z172">
            <v>-2.0548835481844955E-11</v>
          </cell>
          <cell r="AA172">
            <v>-1.4551915228366852E-11</v>
          </cell>
          <cell r="AB172">
            <v>-1.4951944938283966E-11</v>
          </cell>
          <cell r="AC172">
            <v>-1.5357143249650315E-11</v>
          </cell>
          <cell r="AD172">
            <v>-1.5767336360349748E-11</v>
          </cell>
          <cell r="AE172">
            <v>-1.6182339849676929E-11</v>
          </cell>
          <cell r="AF172">
            <v>-1.6601958673976942E-11</v>
          </cell>
          <cell r="AG172">
            <v>-1.7025987182868746E-11</v>
          </cell>
          <cell r="AH172">
            <v>-1.7454209156580361E-11</v>
          </cell>
          <cell r="AI172">
            <v>-1.7886397864880594E-11</v>
          </cell>
          <cell r="AJ172">
            <v>-1.8322316148046366E-11</v>
          </cell>
          <cell r="AK172">
            <v>-1.8761716520256213E-11</v>
          </cell>
          <cell r="AL172">
            <v>-1.9204341295749705E-11</v>
          </cell>
          <cell r="AM172">
            <v>-1.9649922738039195E-11</v>
          </cell>
          <cell r="AN172">
            <v>-2.0098183232404689E-11</v>
          </cell>
          <cell r="AO172">
            <v>-2.0548835481844955E-11</v>
          </cell>
          <cell r="AP172">
            <v>-1.4551915228366852E-11</v>
          </cell>
          <cell r="AQ172">
            <v>-1.4951944938283966E-11</v>
          </cell>
          <cell r="AR172">
            <v>-1.5357143249650315E-11</v>
          </cell>
          <cell r="AS172">
            <v>-1.5767336360349748E-11</v>
          </cell>
          <cell r="AT172">
            <v>-1.6182339849676929E-11</v>
          </cell>
          <cell r="AU172">
            <v>-1.6601958673976942E-11</v>
          </cell>
          <cell r="AV172">
            <v>-1.7025987182868746E-11</v>
          </cell>
          <cell r="AW172">
            <v>-1.7454209156580361E-11</v>
          </cell>
          <cell r="AX172">
            <v>-1.7886397864880594E-11</v>
          </cell>
          <cell r="AY172">
            <v>-1.8322316148046366E-11</v>
          </cell>
          <cell r="AZ172">
            <v>-1.8761716520256213E-11</v>
          </cell>
          <cell r="BA172">
            <v>-1.9204341295749705E-11</v>
          </cell>
          <cell r="BB172">
            <v>-1.9649922738039195E-11</v>
          </cell>
          <cell r="BC172">
            <v>-2.0098183232404689E-11</v>
          </cell>
          <cell r="BD172">
            <v>-2.0548835481844955E-11</v>
          </cell>
          <cell r="BE172">
            <v>-1.4551915228366852E-11</v>
          </cell>
          <cell r="BF172">
            <v>-1.4951944938283966E-11</v>
          </cell>
        </row>
        <row r="173">
          <cell r="D173" t="str">
            <v>Net New Shipments</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row>
        <row r="174">
          <cell r="D174" t="str">
            <v>Replacement Shipments</v>
          </cell>
          <cell r="E174">
            <v>0</v>
          </cell>
          <cell r="F174">
            <v>0</v>
          </cell>
          <cell r="G174">
            <v>0</v>
          </cell>
          <cell r="H174">
            <v>0</v>
          </cell>
          <cell r="I174">
            <v>0</v>
          </cell>
          <cell r="J174">
            <v>0</v>
          </cell>
          <cell r="K174">
            <v>0</v>
          </cell>
          <cell r="L174">
            <v>1659.9614667069</v>
          </cell>
          <cell r="M174">
            <v>1704.2994497940342</v>
          </cell>
          <cell r="N174">
            <v>1749.1573891668218</v>
          </cell>
          <cell r="O174">
            <v>1794.5142024568675</v>
          </cell>
          <cell r="P174">
            <v>1840.3476608093254</v>
          </cell>
          <cell r="Q174">
            <v>1886.6343929184786</v>
          </cell>
          <cell r="R174">
            <v>1933.3498913976994</v>
          </cell>
          <cell r="S174">
            <v>1980.4685215312491</v>
          </cell>
          <cell r="T174">
            <v>2027.9635324501335</v>
          </cell>
          <cell r="U174">
            <v>2075.8070707687411</v>
          </cell>
          <cell r="V174">
            <v>2123.9701967132155</v>
          </cell>
          <cell r="W174">
            <v>2172.4229027665142</v>
          </cell>
          <cell r="X174">
            <v>2221.1341348488654</v>
          </cell>
          <cell r="Y174">
            <v>2210.9922052472102</v>
          </cell>
          <cell r="Z174">
            <v>2189.435417828885</v>
          </cell>
          <cell r="AA174">
            <v>2138.5262373852661</v>
          </cell>
          <cell r="AB174">
            <v>2091.735533668209</v>
          </cell>
          <cell r="AC174">
            <v>2214.3073868211459</v>
          </cell>
          <cell r="AD174">
            <v>2458.0569028486043</v>
          </cell>
          <cell r="AE174">
            <v>2690.8662650235901</v>
          </cell>
          <cell r="AF174">
            <v>2676.3124215184071</v>
          </cell>
          <cell r="AG174">
            <v>2408.5361218651315</v>
          </cell>
          <cell r="AH174">
            <v>2550.6294405032941</v>
          </cell>
          <cell r="AI174">
            <v>2781.7667841863431</v>
          </cell>
          <cell r="AJ174">
            <v>2999.6232787027448</v>
          </cell>
          <cell r="AK174">
            <v>2935.7911312248989</v>
          </cell>
          <cell r="AL174">
            <v>2855.5571001484714</v>
          </cell>
          <cell r="AM174">
            <v>2715.0599162019862</v>
          </cell>
          <cell r="AN174">
            <v>2636.5845211024266</v>
          </cell>
          <cell r="AO174">
            <v>2630.0123338508861</v>
          </cell>
          <cell r="AP174">
            <v>2943.0943638156123</v>
          </cell>
          <cell r="AQ174">
            <v>3402.6441397299623</v>
          </cell>
          <cell r="AR174">
            <v>3480.8061116859371</v>
          </cell>
          <cell r="AS174">
            <v>3412.4686729498208</v>
          </cell>
          <cell r="AT174">
            <v>3124.2998056406586</v>
          </cell>
          <cell r="AU174">
            <v>2860.4243246863307</v>
          </cell>
          <cell r="AV174">
            <v>2980.0473622923591</v>
          </cell>
          <cell r="AW174">
            <v>3465.1634802410163</v>
          </cell>
          <cell r="AX174">
            <v>3443.9564987776184</v>
          </cell>
          <cell r="AY174">
            <v>3343.2110295770763</v>
          </cell>
          <cell r="AZ174">
            <v>3069.459440657396</v>
          </cell>
          <cell r="BA174">
            <v>2887.0075712008097</v>
          </cell>
          <cell r="BB174">
            <v>2856.5273910255937</v>
          </cell>
          <cell r="BC174">
            <v>3167.1038346056839</v>
          </cell>
          <cell r="BD174">
            <v>3639.7365827984886</v>
          </cell>
          <cell r="BE174">
            <v>3832.0504331903849</v>
          </cell>
          <cell r="BF174">
            <v>3797.9423698425089</v>
          </cell>
        </row>
        <row r="175">
          <cell r="D175" t="str">
            <v>Net New Shipments</v>
          </cell>
          <cell r="E175">
            <v>0</v>
          </cell>
          <cell r="F175">
            <v>0</v>
          </cell>
          <cell r="G175">
            <v>0</v>
          </cell>
          <cell r="H175">
            <v>0</v>
          </cell>
          <cell r="I175">
            <v>0</v>
          </cell>
          <cell r="J175">
            <v>0</v>
          </cell>
          <cell r="K175">
            <v>0</v>
          </cell>
          <cell r="L175">
            <v>551.03073854031049</v>
          </cell>
          <cell r="M175">
            <v>485.13596803485052</v>
          </cell>
          <cell r="N175">
            <v>389.36884821844433</v>
          </cell>
          <cell r="O175">
            <v>297.22133121134175</v>
          </cell>
          <cell r="P175">
            <v>373.95972601182075</v>
          </cell>
          <cell r="Q175">
            <v>571.42250993012567</v>
          </cell>
          <cell r="R175">
            <v>757.51637362589099</v>
          </cell>
          <cell r="S175">
            <v>695.84389998715778</v>
          </cell>
          <cell r="T175">
            <v>380.57258941499822</v>
          </cell>
          <cell r="U175">
            <v>474.82236973455292</v>
          </cell>
          <cell r="V175">
            <v>657.79658747312749</v>
          </cell>
          <cell r="W175">
            <v>827.20037593623056</v>
          </cell>
          <cell r="X175">
            <v>714.65699637603336</v>
          </cell>
          <cell r="Y175">
            <v>644.56489490126114</v>
          </cell>
          <cell r="Z175">
            <v>525.62449837310123</v>
          </cell>
          <cell r="AA175">
            <v>498.05828371716052</v>
          </cell>
          <cell r="AB175">
            <v>538.27680018267711</v>
          </cell>
          <cell r="AC175">
            <v>728.78697699446639</v>
          </cell>
          <cell r="AD175">
            <v>944.58723688135797</v>
          </cell>
          <cell r="AE175">
            <v>789.93984666234689</v>
          </cell>
          <cell r="AF175">
            <v>736.15625143141369</v>
          </cell>
          <cell r="AG175">
            <v>715.76368377552717</v>
          </cell>
          <cell r="AH175">
            <v>309.79488418303663</v>
          </cell>
          <cell r="AI175">
            <v>198.28057810601604</v>
          </cell>
          <cell r="AJ175">
            <v>465.5402015382715</v>
          </cell>
          <cell r="AK175">
            <v>508.16536755271954</v>
          </cell>
          <cell r="AL175">
            <v>487.6539294286049</v>
          </cell>
          <cell r="AM175">
            <v>354.39952445540985</v>
          </cell>
          <cell r="AN175">
            <v>250.4230500983831</v>
          </cell>
          <cell r="AO175">
            <v>226.51505717470718</v>
          </cell>
          <cell r="AP175">
            <v>224.00947079007153</v>
          </cell>
          <cell r="AQ175">
            <v>237.09244306852634</v>
          </cell>
          <cell r="AR175">
            <v>351.24432150444773</v>
          </cell>
          <cell r="AS175">
            <v>385.47369689268817</v>
          </cell>
          <cell r="AT175">
            <v>327.54637088988238</v>
          </cell>
          <cell r="AU175">
            <v>313.19640381048521</v>
          </cell>
          <cell r="AV175">
            <v>295.32684358349798</v>
          </cell>
          <cell r="AW175">
            <v>268.5631962409243</v>
          </cell>
          <cell r="AX175">
            <v>243.99913157536503</v>
          </cell>
          <cell r="AY175">
            <v>282.16016374226456</v>
          </cell>
          <cell r="AZ175">
            <v>339.52981115300645</v>
          </cell>
          <cell r="BA175">
            <v>360.26369897581026</v>
          </cell>
          <cell r="BB175">
            <v>271.40541211919481</v>
          </cell>
          <cell r="BC175">
            <v>274.11946624037228</v>
          </cell>
          <cell r="BD175">
            <v>276.86066090278473</v>
          </cell>
          <cell r="BE175">
            <v>279.62926751180953</v>
          </cell>
          <cell r="BF175">
            <v>282.42556018692994</v>
          </cell>
        </row>
        <row r="176">
          <cell r="D176" t="str">
            <v>Replacement Shipments</v>
          </cell>
          <cell r="E176">
            <v>0</v>
          </cell>
          <cell r="F176">
            <v>0</v>
          </cell>
          <cell r="G176">
            <v>0</v>
          </cell>
          <cell r="H176">
            <v>0</v>
          </cell>
          <cell r="I176">
            <v>0</v>
          </cell>
          <cell r="J176">
            <v>0</v>
          </cell>
          <cell r="K176">
            <v>0</v>
          </cell>
          <cell r="L176">
            <v>44.181222368290037</v>
          </cell>
          <cell r="M176">
            <v>45.223541902895462</v>
          </cell>
          <cell r="N176">
            <v>46.272823974912747</v>
          </cell>
          <cell r="O176">
            <v>47.328414840444651</v>
          </cell>
          <cell r="P176">
            <v>48.38963795517374</v>
          </cell>
          <cell r="Q176">
            <v>49.247013186305537</v>
          </cell>
          <cell r="R176">
            <v>49.683542335666644</v>
          </cell>
          <cell r="S176">
            <v>49.852408557347026</v>
          </cell>
          <cell r="T176">
            <v>50.060859666584975</v>
          </cell>
          <cell r="U176">
            <v>51.827561856400351</v>
          </cell>
          <cell r="V176">
            <v>54.500271673626088</v>
          </cell>
          <cell r="W176">
            <v>56.647617516256062</v>
          </cell>
          <cell r="X176">
            <v>56.24951019393599</v>
          </cell>
          <cell r="Y176">
            <v>53.559577604088645</v>
          </cell>
          <cell r="Z176">
            <v>56.192746287238961</v>
          </cell>
          <cell r="AA176">
            <v>60.547592956955071</v>
          </cell>
          <cell r="AB176">
            <v>64.252318626356058</v>
          </cell>
          <cell r="AC176">
            <v>62.819566267146186</v>
          </cell>
          <cell r="AD176">
            <v>59.485255969792092</v>
          </cell>
          <cell r="AE176">
            <v>61.024969920780748</v>
          </cell>
          <cell r="AF176">
            <v>65.126392112832576</v>
          </cell>
          <cell r="AG176">
            <v>69.200858664502576</v>
          </cell>
          <cell r="AH176">
            <v>69.519523489365284</v>
          </cell>
          <cell r="AI176">
            <v>68.169129693577361</v>
          </cell>
          <cell r="AJ176">
            <v>68.287123811881557</v>
          </cell>
          <cell r="AK176">
            <v>71.894097284788558</v>
          </cell>
          <cell r="AL176">
            <v>75.781088846840717</v>
          </cell>
          <cell r="AM176">
            <v>72.36756075842915</v>
          </cell>
          <cell r="AN176">
            <v>69.991982506872489</v>
          </cell>
          <cell r="AO176">
            <v>72.566974487030578</v>
          </cell>
          <cell r="AP176">
            <v>76.56581389319652</v>
          </cell>
          <cell r="AQ176">
            <v>80.264237653770422</v>
          </cell>
          <cell r="AR176">
            <v>75.625661861193535</v>
          </cell>
          <cell r="AS176">
            <v>72.294196701253725</v>
          </cell>
          <cell r="AT176">
            <v>74.649395333129931</v>
          </cell>
          <cell r="AU176">
            <v>78.625200132307128</v>
          </cell>
          <cell r="AV176">
            <v>82.443899580252108</v>
          </cell>
          <cell r="AW176">
            <v>78.854756237073175</v>
          </cell>
          <cell r="AX176">
            <v>75.837971989504013</v>
          </cell>
          <cell r="AY176">
            <v>77.660627342661215</v>
          </cell>
          <cell r="AZ176">
            <v>81.504508591326243</v>
          </cell>
          <cell r="BA176">
            <v>85.158927813526077</v>
          </cell>
          <cell r="BB176">
            <v>81.323738234662144</v>
          </cell>
          <cell r="BC176">
            <v>78.081129174550597</v>
          </cell>
          <cell r="BD176">
            <v>80.25461033983801</v>
          </cell>
          <cell r="BE176">
            <v>84.625907960693013</v>
          </cell>
          <cell r="BF176">
            <v>88.470940031157511</v>
          </cell>
        </row>
        <row r="177">
          <cell r="D177" t="str">
            <v>Net New Shipments</v>
          </cell>
          <cell r="E177">
            <v>0</v>
          </cell>
          <cell r="F177">
            <v>0</v>
          </cell>
          <cell r="G177">
            <v>0</v>
          </cell>
          <cell r="H177">
            <v>0</v>
          </cell>
          <cell r="I177">
            <v>0</v>
          </cell>
          <cell r="J177">
            <v>0</v>
          </cell>
          <cell r="K177">
            <v>0</v>
          </cell>
          <cell r="L177">
            <v>5.0657908180155031</v>
          </cell>
          <cell r="M177">
            <v>4.4600004327711815</v>
          </cell>
          <cell r="N177">
            <v>3.5795845824342791</v>
          </cell>
          <cell r="O177">
            <v>2.7324448261403234</v>
          </cell>
          <cell r="P177">
            <v>3.4379239012266112</v>
          </cell>
          <cell r="Q177">
            <v>5.2532584873205508</v>
          </cell>
          <cell r="R177">
            <v>6.9640751805894183</v>
          </cell>
          <cell r="S177">
            <v>6.3971016365889568</v>
          </cell>
          <cell r="T177">
            <v>3.4987179375036703</v>
          </cell>
          <cell r="U177">
            <v>4.3651844308386103</v>
          </cell>
          <cell r="V177">
            <v>6.0473212833289836</v>
          </cell>
          <cell r="W177">
            <v>7.6047011100999926</v>
          </cell>
          <cell r="X177">
            <v>6.5700560732101962</v>
          </cell>
          <cell r="Y177">
            <v>5.9256783657034475</v>
          </cell>
          <cell r="Z177">
            <v>4.832223633541787</v>
          </cell>
          <cell r="AA177">
            <v>4.5787991558775047</v>
          </cell>
          <cell r="AB177">
            <v>4.9485400381465245</v>
          </cell>
          <cell r="AC177">
            <v>6.6999572222190977</v>
          </cell>
          <cell r="AD177">
            <v>8.6838737237852648</v>
          </cell>
          <cell r="AE177">
            <v>7.2621538911008088</v>
          </cell>
          <cell r="AF177">
            <v>6.7677051719559813</v>
          </cell>
          <cell r="AG177">
            <v>6.5802301823381386</v>
          </cell>
          <cell r="AH177">
            <v>2.848037269063866</v>
          </cell>
          <cell r="AI177">
            <v>1.8228528132951283</v>
          </cell>
          <cell r="AJ177">
            <v>4.2798506751490208</v>
          </cell>
          <cell r="AK177">
            <v>4.6717166084079622</v>
          </cell>
          <cell r="AL177">
            <v>4.4831488069297114</v>
          </cell>
          <cell r="AM177">
            <v>3.2581011027643871</v>
          </cell>
          <cell r="AN177">
            <v>2.3022141943812358</v>
          </cell>
          <cell r="AO177">
            <v>2.0824208460993532</v>
          </cell>
          <cell r="AP177">
            <v>2.0593862391106086</v>
          </cell>
          <cell r="AQ177">
            <v>2.1796619264816885</v>
          </cell>
          <cell r="AR177">
            <v>3.2290943758796402</v>
          </cell>
          <cell r="AS177">
            <v>3.5437752882502878</v>
          </cell>
          <cell r="AT177">
            <v>3.0112320095312839</v>
          </cell>
          <cell r="AU177">
            <v>2.8793084590191143</v>
          </cell>
          <cell r="AV177">
            <v>2.7150282332739835</v>
          </cell>
          <cell r="AW177">
            <v>2.4689819975889691</v>
          </cell>
          <cell r="AX177">
            <v>2.2431571850465843</v>
          </cell>
          <cell r="AY177">
            <v>2.5939829971767949</v>
          </cell>
          <cell r="AZ177">
            <v>3.1213993693667703</v>
          </cell>
          <cell r="BA177">
            <v>3.3120122176314339</v>
          </cell>
          <cell r="BB177">
            <v>2.4951113404583816</v>
          </cell>
          <cell r="BC177">
            <v>2.5200624538629768</v>
          </cell>
          <cell r="BD177">
            <v>2.5452630784016037</v>
          </cell>
          <cell r="BE177">
            <v>2.5707157091856061</v>
          </cell>
          <cell r="BF177">
            <v>2.5964228662774675</v>
          </cell>
        </row>
        <row r="178">
          <cell r="D178" t="str">
            <v>Replacement Shipments</v>
          </cell>
          <cell r="E178">
            <v>0</v>
          </cell>
          <cell r="F178">
            <v>0</v>
          </cell>
          <cell r="G178">
            <v>0</v>
          </cell>
          <cell r="H178">
            <v>0</v>
          </cell>
          <cell r="I178">
            <v>0</v>
          </cell>
          <cell r="J178">
            <v>0</v>
          </cell>
          <cell r="K178">
            <v>0</v>
          </cell>
          <cell r="L178">
            <v>166.94778693461194</v>
          </cell>
          <cell r="M178">
            <v>171.34192888287046</v>
          </cell>
          <cell r="N178">
            <v>175.78493894315923</v>
          </cell>
          <cell r="O178">
            <v>180.27463964712138</v>
          </cell>
          <cell r="P178">
            <v>184.80874161552384</v>
          </cell>
          <cell r="Q178">
            <v>189.38484418223865</v>
          </cell>
          <cell r="R178">
            <v>194.00043625154154</v>
          </cell>
          <cell r="S178">
            <v>198.65289739286342</v>
          </cell>
          <cell r="T178">
            <v>203.33949917659228</v>
          </cell>
          <cell r="U178">
            <v>208.05740675395768</v>
          </cell>
          <cell r="V178">
            <v>212.80368068344177</v>
          </cell>
          <cell r="W178">
            <v>217.57527900554976</v>
          </cell>
          <cell r="X178">
            <v>224.43839242378408</v>
          </cell>
          <cell r="Y178">
            <v>224.15100544400235</v>
          </cell>
          <cell r="Z178">
            <v>221.39598581695125</v>
          </cell>
          <cell r="AA178">
            <v>218.82580511455785</v>
          </cell>
          <cell r="AB178">
            <v>229.95464625794813</v>
          </cell>
          <cell r="AC178">
            <v>251.18357046609876</v>
          </cell>
          <cell r="AD178">
            <v>271.8315217082955</v>
          </cell>
          <cell r="AE178">
            <v>272.16398779230167</v>
          </cell>
          <cell r="AF178">
            <v>251.15158121589602</v>
          </cell>
          <cell r="AG178">
            <v>264.24142588186561</v>
          </cell>
          <cell r="AH178">
            <v>285.05371696870833</v>
          </cell>
          <cell r="AI178">
            <v>305.02818784488215</v>
          </cell>
          <cell r="AJ178">
            <v>303.10095612114355</v>
          </cell>
          <cell r="AK178">
            <v>297.51721551868025</v>
          </cell>
          <cell r="AL178">
            <v>285.0942469248896</v>
          </cell>
          <cell r="AM178">
            <v>280.67635806122121</v>
          </cell>
          <cell r="AN178">
            <v>295.89424801956903</v>
          </cell>
          <cell r="AO178">
            <v>334.62142821137769</v>
          </cell>
          <cell r="AP178">
            <v>375.33658675011981</v>
          </cell>
          <cell r="AQ178">
            <v>362.79500385587835</v>
          </cell>
          <cell r="AR178">
            <v>337.77637222491154</v>
          </cell>
          <cell r="AS178">
            <v>349.80958460742369</v>
          </cell>
          <cell r="AT178">
            <v>334.25316625958311</v>
          </cell>
          <cell r="AU178">
            <v>323.17018531337851</v>
          </cell>
          <cell r="AV178">
            <v>345.69629873344275</v>
          </cell>
          <cell r="AW178">
            <v>344.0126156218094</v>
          </cell>
          <cell r="AX178">
            <v>329.71292031036705</v>
          </cell>
          <cell r="AY178">
            <v>313.1027073129801</v>
          </cell>
          <cell r="AZ178">
            <v>318.80710405587234</v>
          </cell>
          <cell r="BA178">
            <v>355.34678433598293</v>
          </cell>
          <cell r="BB178">
            <v>395.83269025562691</v>
          </cell>
          <cell r="BC178">
            <v>384.48815475868105</v>
          </cell>
          <cell r="BD178">
            <v>369.91403115462441</v>
          </cell>
          <cell r="BE178">
            <v>385.07911478531088</v>
          </cell>
          <cell r="BF178">
            <v>364.22254343338835</v>
          </cell>
        </row>
        <row r="179">
          <cell r="D179" t="str">
            <v>Net New Shipments</v>
          </cell>
          <cell r="E179">
            <v>0</v>
          </cell>
          <cell r="F179">
            <v>0</v>
          </cell>
          <cell r="G179">
            <v>0</v>
          </cell>
          <cell r="H179">
            <v>0</v>
          </cell>
          <cell r="I179">
            <v>0</v>
          </cell>
          <cell r="J179">
            <v>0</v>
          </cell>
          <cell r="K179">
            <v>0</v>
          </cell>
          <cell r="L179">
            <v>57.49060548917214</v>
          </cell>
          <cell r="M179">
            <v>52.80907656113186</v>
          </cell>
          <cell r="N179">
            <v>45.61104687379202</v>
          </cell>
          <cell r="O179">
            <v>38.551165467436476</v>
          </cell>
          <cell r="P179">
            <v>45.145904642424284</v>
          </cell>
          <cell r="Q179">
            <v>61.798726283860105</v>
          </cell>
          <cell r="R179">
            <v>77.831085456753954</v>
          </cell>
          <cell r="S179">
            <v>73.511090399438217</v>
          </cell>
          <cell r="T179">
            <v>47.812082039303732</v>
          </cell>
          <cell r="U179">
            <v>56.184019127907959</v>
          </cell>
          <cell r="V179">
            <v>72.25003628526656</v>
          </cell>
          <cell r="W179">
            <v>87.452908839332395</v>
          </cell>
          <cell r="X179">
            <v>78.662563697359474</v>
          </cell>
          <cell r="Y179">
            <v>73.366210074677838</v>
          </cell>
          <cell r="Z179">
            <v>63.698261107938379</v>
          </cell>
          <cell r="AA179">
            <v>61.850552946663356</v>
          </cell>
          <cell r="AB179">
            <v>65.939601761620906</v>
          </cell>
          <cell r="AC179">
            <v>83.437857745278961</v>
          </cell>
          <cell r="AD179">
            <v>103.50506504182431</v>
          </cell>
          <cell r="AE179">
            <v>90.631016063576681</v>
          </cell>
          <cell r="AF179">
            <v>86.624791009015553</v>
          </cell>
          <cell r="AG179">
            <v>85.568158725558078</v>
          </cell>
          <cell r="AH179">
            <v>49.199449290874782</v>
          </cell>
          <cell r="AI179">
            <v>18.141997468496356</v>
          </cell>
          <cell r="AJ179">
            <v>42.595342612299191</v>
          </cell>
          <cell r="AK179">
            <v>46.495400103129178</v>
          </cell>
          <cell r="AL179">
            <v>44.618673385477429</v>
          </cell>
          <cell r="AM179">
            <v>32.426349251758893</v>
          </cell>
          <cell r="AN179">
            <v>22.91285603630331</v>
          </cell>
          <cell r="AO179">
            <v>20.725356124605263</v>
          </cell>
          <cell r="AP179">
            <v>20.496103505507108</v>
          </cell>
          <cell r="AQ179">
            <v>21.693150902802699</v>
          </cell>
          <cell r="AR179">
            <v>32.13765892971287</v>
          </cell>
          <cell r="AS179">
            <v>35.269530177887191</v>
          </cell>
          <cell r="AT179">
            <v>29.969377173805242</v>
          </cell>
          <cell r="AU179">
            <v>28.656404068148277</v>
          </cell>
          <cell r="AV179">
            <v>27.021400178721251</v>
          </cell>
          <cell r="AW179">
            <v>24.572617615271156</v>
          </cell>
          <cell r="AX179">
            <v>22.325089374052368</v>
          </cell>
          <cell r="AY179">
            <v>25.816693824574941</v>
          </cell>
          <cell r="AZ179">
            <v>31.065821137173316</v>
          </cell>
          <cell r="BA179">
            <v>32.962901244497061</v>
          </cell>
          <cell r="BB179">
            <v>24.832670686333586</v>
          </cell>
          <cell r="BC179">
            <v>25.080997393196412</v>
          </cell>
          <cell r="BD179">
            <v>25.331807367128931</v>
          </cell>
          <cell r="BE179">
            <v>25.585125440798947</v>
          </cell>
          <cell r="BF179">
            <v>25.840976695208155</v>
          </cell>
        </row>
        <row r="180">
          <cell r="D180" t="str">
            <v>Replacement Shipments</v>
          </cell>
          <cell r="E180">
            <v>0</v>
          </cell>
          <cell r="F180">
            <v>0</v>
          </cell>
          <cell r="G180">
            <v>0</v>
          </cell>
          <cell r="H180">
            <v>0</v>
          </cell>
          <cell r="I180">
            <v>0</v>
          </cell>
          <cell r="J180">
            <v>0</v>
          </cell>
          <cell r="K180">
            <v>0</v>
          </cell>
          <cell r="L180">
            <v>92.821310362131044</v>
          </cell>
          <cell r="M180">
            <v>95.192047610617962</v>
          </cell>
          <cell r="N180">
            <v>97.586230460143668</v>
          </cell>
          <cell r="O180">
            <v>100.00259126527116</v>
          </cell>
          <cell r="P180">
            <v>102.43980406942549</v>
          </cell>
          <cell r="Q180">
            <v>104.89648518296521</v>
          </cell>
          <cell r="R180">
            <v>107.37119388853797</v>
          </cell>
          <cell r="S180">
            <v>109.86243327532121</v>
          </cell>
          <cell r="T180">
            <v>112.3686512034384</v>
          </cell>
          <cell r="U180">
            <v>114.888241399519</v>
          </cell>
          <cell r="V180">
            <v>117.24052670589924</v>
          </cell>
          <cell r="W180">
            <v>117.22060712748288</v>
          </cell>
          <cell r="X180">
            <v>116.04520539149831</v>
          </cell>
          <cell r="Y180">
            <v>114.99457171678368</v>
          </cell>
          <cell r="Z180">
            <v>120.49172539126974</v>
          </cell>
          <cell r="AA180">
            <v>130.74577105149652</v>
          </cell>
          <cell r="AB180">
            <v>140.65058288330317</v>
          </cell>
          <cell r="AC180">
            <v>140.91921034966944</v>
          </cell>
          <cell r="AD180">
            <v>131.19069194870022</v>
          </cell>
          <cell r="AE180">
            <v>137.53422389101812</v>
          </cell>
          <cell r="AF180">
            <v>147.26506039019534</v>
          </cell>
          <cell r="AG180">
            <v>154.1557331636422</v>
          </cell>
          <cell r="AH180">
            <v>148.70543939630357</v>
          </cell>
          <cell r="AI180">
            <v>145.03543679102293</v>
          </cell>
          <cell r="AJ180">
            <v>145.92347233951185</v>
          </cell>
          <cell r="AK180">
            <v>155.20415278624151</v>
          </cell>
          <cell r="AL180">
            <v>166.86542399510256</v>
          </cell>
          <cell r="AM180">
            <v>175.00250576338212</v>
          </cell>
          <cell r="AN180">
            <v>174.24637496451521</v>
          </cell>
          <cell r="AO180">
            <v>174.52377737205043</v>
          </cell>
          <cell r="AP180">
            <v>182.2586561705715</v>
          </cell>
          <cell r="AQ180">
            <v>188.50415833333199</v>
          </cell>
          <cell r="AR180">
            <v>166.50845613421626</v>
          </cell>
          <cell r="AS180">
            <v>153.2079345189982</v>
          </cell>
          <cell r="AT180">
            <v>165.11156567520064</v>
          </cell>
          <cell r="AU180">
            <v>176.14912052554169</v>
          </cell>
          <cell r="AV180">
            <v>186.96497518847525</v>
          </cell>
          <cell r="AW180">
            <v>189.60973223040753</v>
          </cell>
          <cell r="AX180">
            <v>184.56802031934888</v>
          </cell>
          <cell r="AY180">
            <v>183.86001094467329</v>
          </cell>
          <cell r="AZ180">
            <v>191.49161740441411</v>
          </cell>
          <cell r="BA180">
            <v>198.27635826741533</v>
          </cell>
          <cell r="BB180">
            <v>180.98563512410425</v>
          </cell>
          <cell r="BC180">
            <v>169.09594000163955</v>
          </cell>
          <cell r="BD180">
            <v>178.61199016192361</v>
          </cell>
          <cell r="BE180">
            <v>189.05808479728503</v>
          </cell>
          <cell r="BF180">
            <v>199.13741275775521</v>
          </cell>
        </row>
        <row r="181">
          <cell r="D181" t="str">
            <v>Net New Shipments</v>
          </cell>
          <cell r="E181">
            <v>0</v>
          </cell>
          <cell r="F181">
            <v>0</v>
          </cell>
          <cell r="G181">
            <v>0</v>
          </cell>
          <cell r="H181">
            <v>0</v>
          </cell>
          <cell r="I181">
            <v>0</v>
          </cell>
          <cell r="J181">
            <v>0</v>
          </cell>
          <cell r="K181">
            <v>0</v>
          </cell>
          <cell r="L181">
            <v>24.419216343768198</v>
          </cell>
          <cell r="M181">
            <v>22.028559516864902</v>
          </cell>
          <cell r="N181">
            <v>18.458974931354646</v>
          </cell>
          <cell r="O181">
            <v>14.991980451512518</v>
          </cell>
          <cell r="P181">
            <v>18.051921321844247</v>
          </cell>
          <cell r="Q181">
            <v>25.849285868531297</v>
          </cell>
          <cell r="R181">
            <v>33.279388994765213</v>
          </cell>
          <cell r="S181">
            <v>31.056777074348247</v>
          </cell>
          <cell r="T181">
            <v>18.822040745261802</v>
          </cell>
          <cell r="U181">
            <v>22.645982491499126</v>
          </cell>
          <cell r="V181">
            <v>30.024533684296102</v>
          </cell>
          <cell r="W181">
            <v>36.935126036159318</v>
          </cell>
          <cell r="X181">
            <v>32.660234004805261</v>
          </cell>
          <cell r="Y181">
            <v>30.040865074239264</v>
          </cell>
          <cell r="Z181">
            <v>25.431746948242107</v>
          </cell>
          <cell r="AA181">
            <v>24.458381734744989</v>
          </cell>
          <cell r="AB181">
            <v>26.214841111799387</v>
          </cell>
          <cell r="AC181">
            <v>34.083295413712676</v>
          </cell>
          <cell r="AD181">
            <v>43.055683015815021</v>
          </cell>
          <cell r="AE181">
            <v>36.989553481032317</v>
          </cell>
          <cell r="AF181">
            <v>34.993595780376154</v>
          </cell>
          <cell r="AG181">
            <v>34.34842516968979</v>
          </cell>
          <cell r="AH181">
            <v>17.803016737912685</v>
          </cell>
          <cell r="AI181">
            <v>8.1724977279752693</v>
          </cell>
          <cell r="AJ181">
            <v>19.188093335688791</v>
          </cell>
          <cell r="AK181">
            <v>20.944967739300182</v>
          </cell>
          <cell r="AL181">
            <v>20.099551193372676</v>
          </cell>
          <cell r="AM181">
            <v>14.607226467025384</v>
          </cell>
          <cell r="AN181">
            <v>10.321645354833663</v>
          </cell>
          <cell r="AO181">
            <v>9.3362335726228594</v>
          </cell>
          <cell r="AP181">
            <v>9.2329612338426159</v>
          </cell>
          <cell r="AQ181">
            <v>9.7721999340833463</v>
          </cell>
          <cell r="AR181">
            <v>14.477178989887989</v>
          </cell>
          <cell r="AS181">
            <v>15.888005482641347</v>
          </cell>
          <cell r="AT181">
            <v>13.500424486722977</v>
          </cell>
          <cell r="AU181">
            <v>12.908964271743343</v>
          </cell>
          <cell r="AV181">
            <v>12.172437569279964</v>
          </cell>
          <cell r="AW181">
            <v>11.069324752135572</v>
          </cell>
          <cell r="AX181">
            <v>10.056871769666714</v>
          </cell>
          <cell r="AY181">
            <v>11.629748708296802</v>
          </cell>
          <cell r="AZ181">
            <v>13.994343958106356</v>
          </cell>
          <cell r="BA181">
            <v>14.848929176399452</v>
          </cell>
          <cell r="BB181">
            <v>11.18647189296712</v>
          </cell>
          <cell r="BC181">
            <v>11.298336611896717</v>
          </cell>
          <cell r="BD181">
            <v>11.411319978015626</v>
          </cell>
          <cell r="BE181">
            <v>11.525433177795776</v>
          </cell>
          <cell r="BF181">
            <v>11.6406875095738</v>
          </cell>
        </row>
        <row r="182">
          <cell r="D182"/>
          <cell r="E182"/>
          <cell r="F182"/>
          <cell r="G182"/>
          <cell r="H182"/>
          <cell r="I182"/>
          <cell r="J182"/>
          <cell r="K182"/>
          <cell r="L182"/>
          <cell r="M182"/>
          <cell r="N182"/>
          <cell r="O182"/>
          <cell r="P182"/>
          <cell r="Q182"/>
          <cell r="R182"/>
          <cell r="S182"/>
          <cell r="T182"/>
          <cell r="U182"/>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row>
        <row r="184">
          <cell r="D184" t="str">
            <v>Anchor</v>
          </cell>
        </row>
        <row r="186">
          <cell r="D186"/>
        </row>
        <row r="188">
          <cell r="D188"/>
          <cell r="E188"/>
          <cell r="F188"/>
          <cell r="G188"/>
          <cell r="H188"/>
          <cell r="I188"/>
          <cell r="J188"/>
          <cell r="K188"/>
          <cell r="L188"/>
          <cell r="M188"/>
          <cell r="N188"/>
          <cell r="O188"/>
          <cell r="P188"/>
          <cell r="Q188"/>
          <cell r="R188"/>
          <cell r="S188"/>
          <cell r="T188"/>
          <cell r="U188"/>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cell r="BD188"/>
          <cell r="BE188"/>
          <cell r="BF188"/>
        </row>
        <row r="189">
          <cell r="D189" t="str">
            <v>SHIPMENTS</v>
          </cell>
          <cell r="E189">
            <v>1981</v>
          </cell>
          <cell r="F189">
            <v>1982</v>
          </cell>
          <cell r="G189">
            <v>1983</v>
          </cell>
          <cell r="H189">
            <v>1984</v>
          </cell>
          <cell r="I189">
            <v>1985</v>
          </cell>
          <cell r="J189">
            <v>1986</v>
          </cell>
          <cell r="K189">
            <v>1987</v>
          </cell>
          <cell r="L189">
            <v>1988</v>
          </cell>
          <cell r="M189">
            <v>1989</v>
          </cell>
          <cell r="N189">
            <v>1990</v>
          </cell>
          <cell r="O189">
            <v>1991</v>
          </cell>
          <cell r="P189">
            <v>1992</v>
          </cell>
          <cell r="Q189">
            <v>1993</v>
          </cell>
          <cell r="R189">
            <v>1994</v>
          </cell>
          <cell r="S189">
            <v>1995</v>
          </cell>
          <cell r="T189">
            <v>1996</v>
          </cell>
          <cell r="U189">
            <v>1997</v>
          </cell>
          <cell r="V189">
            <v>1998</v>
          </cell>
          <cell r="W189">
            <v>1999</v>
          </cell>
          <cell r="X189">
            <v>2000</v>
          </cell>
          <cell r="Y189">
            <v>2001</v>
          </cell>
          <cell r="Z189">
            <v>2002</v>
          </cell>
          <cell r="AA189">
            <v>2003</v>
          </cell>
          <cell r="AB189">
            <v>2004</v>
          </cell>
          <cell r="AC189">
            <v>2005</v>
          </cell>
          <cell r="AD189">
            <v>2006</v>
          </cell>
          <cell r="AE189">
            <v>2007</v>
          </cell>
          <cell r="AF189">
            <v>2008</v>
          </cell>
          <cell r="AG189">
            <v>2009</v>
          </cell>
          <cell r="AH189">
            <v>2010</v>
          </cell>
          <cell r="AI189">
            <v>2011</v>
          </cell>
          <cell r="AJ189">
            <v>2012</v>
          </cell>
          <cell r="AK189">
            <v>2013</v>
          </cell>
          <cell r="AL189">
            <v>2014</v>
          </cell>
          <cell r="AM189">
            <v>2015</v>
          </cell>
          <cell r="AN189">
            <v>2016</v>
          </cell>
          <cell r="AO189">
            <v>2017</v>
          </cell>
          <cell r="AP189">
            <v>2018</v>
          </cell>
          <cell r="AQ189">
            <v>2019</v>
          </cell>
          <cell r="AR189">
            <v>2020</v>
          </cell>
          <cell r="AS189">
            <v>2021</v>
          </cell>
          <cell r="AT189">
            <v>2022</v>
          </cell>
          <cell r="AU189">
            <v>2023</v>
          </cell>
          <cell r="AV189">
            <v>2024</v>
          </cell>
          <cell r="AW189">
            <v>2025</v>
          </cell>
          <cell r="AX189">
            <v>2026</v>
          </cell>
          <cell r="AY189">
            <v>2027</v>
          </cell>
          <cell r="AZ189">
            <v>2028</v>
          </cell>
          <cell r="BA189">
            <v>2029</v>
          </cell>
          <cell r="BB189">
            <v>2030</v>
          </cell>
          <cell r="BC189">
            <v>2031</v>
          </cell>
          <cell r="BD189">
            <v>2032</v>
          </cell>
          <cell r="BE189">
            <v>2033</v>
          </cell>
          <cell r="BF189">
            <v>2034</v>
          </cell>
        </row>
        <row r="190">
          <cell r="D190" t="str">
            <v>Replacement Shipments</v>
          </cell>
          <cell r="E190">
            <v>0</v>
          </cell>
          <cell r="F190">
            <v>0</v>
          </cell>
          <cell r="G190">
            <v>0</v>
          </cell>
          <cell r="H190">
            <v>0</v>
          </cell>
          <cell r="I190">
            <v>0</v>
          </cell>
          <cell r="J190">
            <v>0</v>
          </cell>
          <cell r="K190">
            <v>0</v>
          </cell>
          <cell r="L190">
            <v>66.737703023954964</v>
          </cell>
          <cell r="M190">
            <v>68.41622836307026</v>
          </cell>
          <cell r="N190">
            <v>70.1103023310026</v>
          </cell>
          <cell r="O190">
            <v>71.8189953196771</v>
          </cell>
          <cell r="P190">
            <v>73.541337245240271</v>
          </cell>
          <cell r="Q190">
            <v>75.276318042574118</v>
          </cell>
          <cell r="R190">
            <v>77.022888250169629</v>
          </cell>
          <cell r="S190">
            <v>78.779959686264476</v>
          </cell>
          <cell r="T190">
            <v>80.546406216923401</v>
          </cell>
          <cell r="U190">
            <v>81.235904699805019</v>
          </cell>
          <cell r="V190">
            <v>81.180668915715543</v>
          </cell>
          <cell r="W190">
            <v>80.355008647602091</v>
          </cell>
          <cell r="X190">
            <v>79.639202979383612</v>
          </cell>
          <cell r="Y190">
            <v>83.380613255009422</v>
          </cell>
          <cell r="Z190">
            <v>90.311048796494262</v>
          </cell>
          <cell r="AA190">
            <v>96.953945429810659</v>
          </cell>
          <cell r="AB190">
            <v>97.088348840104516</v>
          </cell>
          <cell r="AC190">
            <v>90.559673658691509</v>
          </cell>
          <cell r="AD190">
            <v>93.728983570237347</v>
          </cell>
          <cell r="AE190">
            <v>98.487993026407864</v>
          </cell>
          <cell r="AF190">
            <v>102.11952564792743</v>
          </cell>
          <cell r="AG190">
            <v>98.442584601911761</v>
          </cell>
          <cell r="AH190">
            <v>100.33979753610178</v>
          </cell>
          <cell r="AI190">
            <v>104.14078541584871</v>
          </cell>
          <cell r="AJ190">
            <v>110.05838577879635</v>
          </cell>
          <cell r="AK190">
            <v>111.25098090515547</v>
          </cell>
          <cell r="AL190">
            <v>109.73483001963915</v>
          </cell>
          <cell r="AM190">
            <v>118.58207306759925</v>
          </cell>
          <cell r="AN190">
            <v>119.27214608298543</v>
          </cell>
          <cell r="AO190">
            <v>121.48857541539262</v>
          </cell>
          <cell r="AP190">
            <v>117.27508434070418</v>
          </cell>
          <cell r="AQ190">
            <v>108.4908286762706</v>
          </cell>
          <cell r="AR190">
            <v>109.35775719023701</v>
          </cell>
          <cell r="AS190">
            <v>122.30724098421965</v>
          </cell>
          <cell r="AT190">
            <v>124.62134932231191</v>
          </cell>
          <cell r="AU190">
            <v>122.56552080034849</v>
          </cell>
          <cell r="AV190">
            <v>127.90669948134689</v>
          </cell>
          <cell r="AW190">
            <v>125.86104145790721</v>
          </cell>
          <cell r="AX190">
            <v>127.44842620381716</v>
          </cell>
          <cell r="AY190">
            <v>123.16901050064607</v>
          </cell>
          <cell r="AZ190">
            <v>114.72898167755915</v>
          </cell>
          <cell r="BA190">
            <v>118.59936687640158</v>
          </cell>
          <cell r="BB190">
            <v>132.4494617486915</v>
          </cell>
          <cell r="BC190">
            <v>133.23944085733973</v>
          </cell>
          <cell r="BD190">
            <v>130.80604952044118</v>
          </cell>
          <cell r="BE190">
            <v>135.67706116735383</v>
          </cell>
          <cell r="BF190">
            <v>132.92722326860999</v>
          </cell>
        </row>
        <row r="191">
          <cell r="D191" t="str">
            <v>Net New Shipments</v>
          </cell>
          <cell r="E191">
            <v>0</v>
          </cell>
          <cell r="F191">
            <v>0</v>
          </cell>
          <cell r="G191">
            <v>0</v>
          </cell>
          <cell r="H191">
            <v>0</v>
          </cell>
          <cell r="I191">
            <v>0</v>
          </cell>
          <cell r="J191">
            <v>0</v>
          </cell>
          <cell r="K191">
            <v>0</v>
          </cell>
          <cell r="L191">
            <v>14.498201675850048</v>
          </cell>
          <cell r="M191">
            <v>12.764440552645283</v>
          </cell>
          <cell r="N191">
            <v>10.24470631659949</v>
          </cell>
          <cell r="O191">
            <v>7.8202076597065115</v>
          </cell>
          <cell r="P191">
            <v>9.839276009769149</v>
          </cell>
          <cell r="Q191">
            <v>15.034730753920144</v>
          </cell>
          <cell r="R191">
            <v>19.931057179641016</v>
          </cell>
          <cell r="S191">
            <v>18.308389153840039</v>
          </cell>
          <cell r="T191">
            <v>10.013267441768107</v>
          </cell>
          <cell r="U191">
            <v>12.493078870432328</v>
          </cell>
          <cell r="V191">
            <v>17.307324110692321</v>
          </cell>
          <cell r="W191">
            <v>21.764517000325341</v>
          </cell>
          <cell r="X191">
            <v>18.80338162252815</v>
          </cell>
          <cell r="Y191">
            <v>16.959184281092362</v>
          </cell>
          <cell r="Z191">
            <v>13.829736619354435</v>
          </cell>
          <cell r="AA191">
            <v>13.10444034898569</v>
          </cell>
          <cell r="AB191">
            <v>14.162632065050957</v>
          </cell>
          <cell r="AC191">
            <v>19.175156360947639</v>
          </cell>
          <cell r="AD191">
            <v>24.853089497361907</v>
          </cell>
          <cell r="AE191">
            <v>20.784153056577566</v>
          </cell>
          <cell r="AF191">
            <v>19.369049767465185</v>
          </cell>
          <cell r="AG191">
            <v>18.832499738792421</v>
          </cell>
          <cell r="AH191">
            <v>8.1510311401688114</v>
          </cell>
          <cell r="AI191">
            <v>5.2169717743882984</v>
          </cell>
          <cell r="AJ191">
            <v>12.248855205423297</v>
          </cell>
          <cell r="AK191">
            <v>13.370368417156442</v>
          </cell>
          <cell r="AL191">
            <v>12.830690780709347</v>
          </cell>
          <cell r="AM191">
            <v>9.3246264137476373</v>
          </cell>
          <cell r="AN191">
            <v>6.5888953749217762</v>
          </cell>
          <cell r="AO191">
            <v>5.9598507884245464</v>
          </cell>
          <cell r="AP191">
            <v>5.8939261599418842</v>
          </cell>
          <cell r="AQ191">
            <v>6.2381530012885378</v>
          </cell>
          <cell r="AR191">
            <v>9.2416096861645656</v>
          </cell>
          <cell r="AS191">
            <v>10.142220764471858</v>
          </cell>
          <cell r="AT191">
            <v>8.6180915350278156</v>
          </cell>
          <cell r="AU191">
            <v>8.2405287200926978</v>
          </cell>
          <cell r="AV191">
            <v>7.770361686006936</v>
          </cell>
          <cell r="AW191">
            <v>7.0661818107028012</v>
          </cell>
          <cell r="AX191">
            <v>6.419875282607336</v>
          </cell>
          <cell r="AY191">
            <v>7.4239324101283728</v>
          </cell>
          <cell r="AZ191">
            <v>8.9333885258370174</v>
          </cell>
          <cell r="BA191">
            <v>9.478919049190381</v>
          </cell>
          <cell r="BB191">
            <v>7.1409635172890376</v>
          </cell>
          <cell r="BC191">
            <v>7.2123731524618506</v>
          </cell>
          <cell r="BD191">
            <v>7.2844968839865487</v>
          </cell>
          <cell r="BE191">
            <v>7.3573418528262664</v>
          </cell>
          <cell r="BF191">
            <v>7.4309152713547064</v>
          </cell>
        </row>
        <row r="192">
          <cell r="D192" t="str">
            <v>Replacement Shipments</v>
          </cell>
          <cell r="E192">
            <v>0</v>
          </cell>
          <cell r="F192">
            <v>0</v>
          </cell>
          <cell r="G192">
            <v>0</v>
          </cell>
          <cell r="H192">
            <v>0</v>
          </cell>
          <cell r="I192">
            <v>0</v>
          </cell>
          <cell r="J192">
            <v>0</v>
          </cell>
          <cell r="K192">
            <v>0</v>
          </cell>
          <cell r="L192">
            <v>190.90717514533753</v>
          </cell>
          <cell r="M192">
            <v>196.0807672977902</v>
          </cell>
          <cell r="N192">
            <v>201.31813329605578</v>
          </cell>
          <cell r="O192">
            <v>206.61691844741438</v>
          </cell>
          <cell r="P192">
            <v>211.97463242479859</v>
          </cell>
          <cell r="Q192">
            <v>217.38864947393537</v>
          </cell>
          <cell r="R192">
            <v>222.85620889004352</v>
          </cell>
          <cell r="S192">
            <v>228.37441577027693</v>
          </cell>
          <cell r="T192">
            <v>233.94024204751938</v>
          </cell>
          <cell r="U192">
            <v>239.55052781051785</v>
          </cell>
          <cell r="V192">
            <v>245.20198291469239</v>
          </cell>
          <cell r="W192">
            <v>250.89118888727904</v>
          </cell>
          <cell r="X192">
            <v>256.61460112975288</v>
          </cell>
          <cell r="Y192">
            <v>262.36855141974155</v>
          </cell>
          <cell r="Z192">
            <v>260.17636092995463</v>
          </cell>
          <cell r="AA192">
            <v>257.06642771598433</v>
          </cell>
          <cell r="AB192">
            <v>250.26506347536412</v>
          </cell>
          <cell r="AC192">
            <v>243.98013282156779</v>
          </cell>
          <cell r="AD192">
            <v>258.98450669369601</v>
          </cell>
          <cell r="AE192">
            <v>289.22125196488696</v>
          </cell>
          <cell r="AF192">
            <v>318.08237097055053</v>
          </cell>
          <cell r="AG192">
            <v>315.84783061640172</v>
          </cell>
          <cell r="AH192">
            <v>281.78140871374484</v>
          </cell>
          <cell r="AI192">
            <v>299.23968241369397</v>
          </cell>
          <cell r="AJ192">
            <v>327.89253144355592</v>
          </cell>
          <cell r="AK192">
            <v>354.87721455550042</v>
          </cell>
          <cell r="AL192">
            <v>346.4529799929424</v>
          </cell>
          <cell r="AM192">
            <v>343.39576520718282</v>
          </cell>
          <cell r="AN192">
            <v>326.25176922242599</v>
          </cell>
          <cell r="AO192">
            <v>319.67653160558291</v>
          </cell>
          <cell r="AP192">
            <v>317.93097223060749</v>
          </cell>
          <cell r="AQ192">
            <v>335.59476876831712</v>
          </cell>
          <cell r="AR192">
            <v>377.72704540331421</v>
          </cell>
          <cell r="AS192">
            <v>388.52331656853539</v>
          </cell>
          <cell r="AT192">
            <v>410.62338652621793</v>
          </cell>
          <cell r="AU192">
            <v>405.82532936840943</v>
          </cell>
          <cell r="AV192">
            <v>320.72522416121859</v>
          </cell>
          <cell r="AW192">
            <v>324.16521422466025</v>
          </cell>
          <cell r="AX192">
            <v>386.41483964724415</v>
          </cell>
          <cell r="AY192">
            <v>418.75786365969276</v>
          </cell>
          <cell r="AZ192">
            <v>407.75516927855375</v>
          </cell>
          <cell r="BA192">
            <v>387.94675807286666</v>
          </cell>
          <cell r="BB192">
            <v>357.73204712482993</v>
          </cell>
          <cell r="BC192">
            <v>348.15137426138824</v>
          </cell>
          <cell r="BD192">
            <v>346.09084166144157</v>
          </cell>
          <cell r="BE192">
            <v>365.39927755225079</v>
          </cell>
          <cell r="BF192">
            <v>421.8814027927674</v>
          </cell>
        </row>
        <row r="193">
          <cell r="D193" t="str">
            <v>Net New Shipments</v>
          </cell>
          <cell r="E193">
            <v>0</v>
          </cell>
          <cell r="F193">
            <v>0</v>
          </cell>
          <cell r="G193">
            <v>0</v>
          </cell>
          <cell r="H193">
            <v>0</v>
          </cell>
          <cell r="I193">
            <v>0</v>
          </cell>
          <cell r="J193">
            <v>0</v>
          </cell>
          <cell r="K193">
            <v>0</v>
          </cell>
          <cell r="L193">
            <v>69.269185784617093</v>
          </cell>
          <cell r="M193">
            <v>60.985660418194129</v>
          </cell>
          <cell r="N193">
            <v>48.94693017930831</v>
          </cell>
          <cell r="O193">
            <v>37.363214374153408</v>
          </cell>
          <cell r="P193">
            <v>47.00987426889742</v>
          </cell>
          <cell r="Q193">
            <v>71.832602490951558</v>
          </cell>
          <cell r="R193">
            <v>95.226162080507038</v>
          </cell>
          <cell r="S193">
            <v>87.473414846124797</v>
          </cell>
          <cell r="T193">
            <v>47.84116666622549</v>
          </cell>
          <cell r="U193">
            <v>59.689154603176121</v>
          </cell>
          <cell r="V193">
            <v>82.69054852886353</v>
          </cell>
          <cell r="W193">
            <v>103.98602566822137</v>
          </cell>
          <cell r="X193">
            <v>89.838378863189519</v>
          </cell>
          <cell r="Y193">
            <v>81.027213787441283</v>
          </cell>
          <cell r="Z193">
            <v>66.075408292471366</v>
          </cell>
          <cell r="AA193">
            <v>62.610103889598605</v>
          </cell>
          <cell r="AB193">
            <v>67.665908755243379</v>
          </cell>
          <cell r="AC193">
            <v>91.614635946749331</v>
          </cell>
          <cell r="AD193">
            <v>118.7425387096182</v>
          </cell>
          <cell r="AE193">
            <v>99.302064603648432</v>
          </cell>
          <cell r="AF193">
            <v>92.5410155556674</v>
          </cell>
          <cell r="AG193">
            <v>89.977498752007705</v>
          </cell>
          <cell r="AH193">
            <v>38.943815447473753</v>
          </cell>
          <cell r="AI193">
            <v>24.925531810966277</v>
          </cell>
          <cell r="AJ193">
            <v>58.522308203688226</v>
          </cell>
          <cell r="AK193">
            <v>63.880649104192344</v>
          </cell>
          <cell r="AL193">
            <v>61.302189285611348</v>
          </cell>
          <cell r="AM193">
            <v>44.550992865683838</v>
          </cell>
          <cell r="AN193">
            <v>31.480277902403941</v>
          </cell>
          <cell r="AO193">
            <v>28.474842655805332</v>
          </cell>
          <cell r="AP193">
            <v>28.159869430834078</v>
          </cell>
          <cell r="AQ193">
            <v>29.80450878393367</v>
          </cell>
          <cell r="AR193">
            <v>44.154357389453253</v>
          </cell>
          <cell r="AS193">
            <v>48.457276985810495</v>
          </cell>
          <cell r="AT193">
            <v>41.175326222909462</v>
          </cell>
          <cell r="AU193">
            <v>39.371414995998748</v>
          </cell>
          <cell r="AV193">
            <v>37.125061388699578</v>
          </cell>
          <cell r="AW193">
            <v>33.760646428914697</v>
          </cell>
          <cell r="AX193">
            <v>30.672737461345605</v>
          </cell>
          <cell r="AY193">
            <v>35.46989929283518</v>
          </cell>
          <cell r="AZ193">
            <v>42.681745178999336</v>
          </cell>
          <cell r="BA193">
            <v>45.288168790576492</v>
          </cell>
          <cell r="BB193">
            <v>34.117936804825149</v>
          </cell>
          <cell r="BC193">
            <v>34.459116172873109</v>
          </cell>
          <cell r="BD193">
            <v>34.803707334602223</v>
          </cell>
          <cell r="BE193">
            <v>35.151744407948172</v>
          </cell>
          <cell r="BF193">
            <v>35.503261852027208</v>
          </cell>
        </row>
        <row r="194">
          <cell r="D194" t="str">
            <v>Replacement Shipments</v>
          </cell>
          <cell r="E194">
            <v>0</v>
          </cell>
          <cell r="F194">
            <v>0</v>
          </cell>
          <cell r="G194">
            <v>0</v>
          </cell>
          <cell r="H194">
            <v>0</v>
          </cell>
          <cell r="I194">
            <v>0</v>
          </cell>
          <cell r="J194">
            <v>0</v>
          </cell>
          <cell r="K194">
            <v>0</v>
          </cell>
          <cell r="L194">
            <v>27.67498655808231</v>
          </cell>
          <cell r="M194">
            <v>28.349467396436157</v>
          </cell>
          <cell r="N194">
            <v>29.029335947185576</v>
          </cell>
          <cell r="O194">
            <v>29.714193502328548</v>
          </cell>
          <cell r="P194">
            <v>30.403625802730691</v>
          </cell>
          <cell r="Q194">
            <v>31.097203305020429</v>
          </cell>
          <cell r="R194">
            <v>31.79448148477718</v>
          </cell>
          <cell r="S194">
            <v>32.224665686828104</v>
          </cell>
          <cell r="T194">
            <v>32.355075131167958</v>
          </cell>
          <cell r="U194">
            <v>32.244226148802923</v>
          </cell>
          <cell r="V194">
            <v>32.168252037815037</v>
          </cell>
          <cell r="W194">
            <v>33.491287962802772</v>
          </cell>
          <cell r="X194">
            <v>35.81525056679655</v>
          </cell>
          <cell r="Y194">
            <v>38.049044422406801</v>
          </cell>
          <cell r="Z194">
            <v>37.970019343546198</v>
          </cell>
          <cell r="AA194">
            <v>35.49733752404439</v>
          </cell>
          <cell r="AB194">
            <v>36.164677902847657</v>
          </cell>
          <cell r="AC194">
            <v>37.599461579617653</v>
          </cell>
          <cell r="AD194">
            <v>40.321208732118237</v>
          </cell>
          <cell r="AE194">
            <v>41.715937757564433</v>
          </cell>
          <cell r="AF194">
            <v>43.371004241241756</v>
          </cell>
          <cell r="AG194">
            <v>42.3099275238784</v>
          </cell>
          <cell r="AH194">
            <v>39.609640558770828</v>
          </cell>
          <cell r="AI194">
            <v>40.609051967653173</v>
          </cell>
          <cell r="AJ194">
            <v>43.616815361580805</v>
          </cell>
          <cell r="AK194">
            <v>48.120354108840843</v>
          </cell>
          <cell r="AL194">
            <v>48.238210621769412</v>
          </cell>
          <cell r="AM194">
            <v>49.449203692520165</v>
          </cell>
          <cell r="AN194">
            <v>48.219752267619924</v>
          </cell>
          <cell r="AO194">
            <v>42.167514775540447</v>
          </cell>
          <cell r="AP194">
            <v>42.246189326331731</v>
          </cell>
          <cell r="AQ194">
            <v>47.46062731323623</v>
          </cell>
          <cell r="AR194">
            <v>52.316108002408612</v>
          </cell>
          <cell r="AS194">
            <v>52.264608333536756</v>
          </cell>
          <cell r="AT194">
            <v>52.375363717500782</v>
          </cell>
          <cell r="AU194">
            <v>50.287412825736226</v>
          </cell>
          <cell r="AV194">
            <v>44.037774918748433</v>
          </cell>
          <cell r="AW194">
            <v>44.095761668874346</v>
          </cell>
          <cell r="AX194">
            <v>49.418221444318092</v>
          </cell>
          <cell r="AY194">
            <v>55.216216556919562</v>
          </cell>
          <cell r="AZ194">
            <v>55.447337554921006</v>
          </cell>
          <cell r="BA194">
            <v>55.079806107197122</v>
          </cell>
          <cell r="BB194">
            <v>52.873372268560558</v>
          </cell>
          <cell r="BC194">
            <v>46.47619129452</v>
          </cell>
          <cell r="BD194">
            <v>46.313199432733668</v>
          </cell>
          <cell r="BE194">
            <v>51.432841825208655</v>
          </cell>
          <cell r="BF194">
            <v>57.545919998405111</v>
          </cell>
        </row>
        <row r="195">
          <cell r="D195" t="str">
            <v>Net New Shipments</v>
          </cell>
          <cell r="E195">
            <v>0</v>
          </cell>
          <cell r="F195">
            <v>0</v>
          </cell>
          <cell r="G195">
            <v>0</v>
          </cell>
          <cell r="H195">
            <v>0</v>
          </cell>
          <cell r="I195">
            <v>0</v>
          </cell>
          <cell r="J195">
            <v>0</v>
          </cell>
          <cell r="K195">
            <v>0</v>
          </cell>
          <cell r="L195">
            <v>4.5496791287457938</v>
          </cell>
          <cell r="M195">
            <v>4.005607734731802</v>
          </cell>
          <cell r="N195">
            <v>3.2148902016173508</v>
          </cell>
          <cell r="O195">
            <v>2.4540585354864959</v>
          </cell>
          <cell r="P195">
            <v>3.0876621600720853</v>
          </cell>
          <cell r="Q195">
            <v>4.7180472617761211</v>
          </cell>
          <cell r="R195">
            <v>6.2545629376296237</v>
          </cell>
          <cell r="S195">
            <v>5.7453536567180947</v>
          </cell>
          <cell r="T195">
            <v>3.1422623928764346</v>
          </cell>
          <cell r="U195">
            <v>3.9204517540447341</v>
          </cell>
          <cell r="V195">
            <v>5.4312095418026187</v>
          </cell>
          <cell r="W195">
            <v>6.8299207693154642</v>
          </cell>
          <cell r="X195">
            <v>5.9006871907678864</v>
          </cell>
          <cell r="Y195">
            <v>5.3219598188349551</v>
          </cell>
          <cell r="Z195">
            <v>4.3399081803322019</v>
          </cell>
          <cell r="AA195">
            <v>4.1123030347264375</v>
          </cell>
          <cell r="AB195">
            <v>4.4443740648055181</v>
          </cell>
          <cell r="AC195">
            <v>6.017353781963152</v>
          </cell>
          <cell r="AD195">
            <v>7.7991453767226062</v>
          </cell>
          <cell r="AE195">
            <v>6.5222728642049788</v>
          </cell>
          <cell r="AF195">
            <v>6.0781994512784081</v>
          </cell>
          <cell r="AG195">
            <v>5.9098247437415239</v>
          </cell>
          <cell r="AH195">
            <v>2.5578742167696191</v>
          </cell>
          <cell r="AI195">
            <v>1.637137358678558</v>
          </cell>
          <cell r="AJ195">
            <v>3.8438119516554252</v>
          </cell>
          <cell r="AK195">
            <v>4.195753893567769</v>
          </cell>
          <cell r="AL195">
            <v>4.0263977117673448</v>
          </cell>
          <cell r="AM195">
            <v>2.9261600249806179</v>
          </cell>
          <cell r="AN195">
            <v>2.0676605581163034</v>
          </cell>
          <cell r="AO195">
            <v>1.8702601432079859</v>
          </cell>
          <cell r="AP195">
            <v>1.8495723425426149</v>
          </cell>
          <cell r="AQ195">
            <v>1.9575941310818621</v>
          </cell>
          <cell r="AR195">
            <v>2.9001085545109508</v>
          </cell>
          <cell r="AS195">
            <v>3.1827292213842497</v>
          </cell>
          <cell r="AT195">
            <v>2.7044423896963394</v>
          </cell>
          <cell r="AU195">
            <v>2.5859594428243327</v>
          </cell>
          <cell r="AV195">
            <v>2.4384163757715656</v>
          </cell>
          <cell r="AW195">
            <v>2.2174377638593228</v>
          </cell>
          <cell r="AX195">
            <v>2.0146203808905625</v>
          </cell>
          <cell r="AY195">
            <v>2.3297034414855489</v>
          </cell>
          <cell r="AZ195">
            <v>2.8033857049098856</v>
          </cell>
          <cell r="BA195">
            <v>2.9745785805289415</v>
          </cell>
          <cell r="BB195">
            <v>2.2409050032640607</v>
          </cell>
          <cell r="BC195">
            <v>2.2633140532967673</v>
          </cell>
          <cell r="BD195">
            <v>2.2859471938297702</v>
          </cell>
          <cell r="BE195">
            <v>2.3088066657680315</v>
          </cell>
          <cell r="BF195">
            <v>2.3318947324256669</v>
          </cell>
        </row>
        <row r="196">
          <cell r="D196" t="str">
            <v>Replacement Shipments</v>
          </cell>
          <cell r="E196">
            <v>0</v>
          </cell>
          <cell r="F196">
            <v>0</v>
          </cell>
          <cell r="G196">
            <v>0</v>
          </cell>
          <cell r="H196">
            <v>0</v>
          </cell>
          <cell r="I196">
            <v>0</v>
          </cell>
          <cell r="J196">
            <v>0</v>
          </cell>
          <cell r="K196">
            <v>0</v>
          </cell>
          <cell r="L196">
            <v>106.68455196254945</v>
          </cell>
          <cell r="M196">
            <v>109.49253806178066</v>
          </cell>
          <cell r="N196">
            <v>112.33175232361846</v>
          </cell>
          <cell r="O196">
            <v>115.20080328166287</v>
          </cell>
          <cell r="P196">
            <v>118.09822795516865</v>
          </cell>
          <cell r="Q196">
            <v>121.02249224778761</v>
          </cell>
          <cell r="R196">
            <v>123.97199149540769</v>
          </cell>
          <cell r="S196">
            <v>126.94505116573143</v>
          </cell>
          <cell r="T196">
            <v>129.93992771189269</v>
          </cell>
          <cell r="U196">
            <v>132.95480958204939</v>
          </cell>
          <cell r="V196">
            <v>135.98781838651388</v>
          </cell>
          <cell r="W196">
            <v>139.0370102235924</v>
          </cell>
          <cell r="X196">
            <v>138.90277790888288</v>
          </cell>
          <cell r="Y196">
            <v>137.85796151210351</v>
          </cell>
          <cell r="Z196">
            <v>135.09776636050623</v>
          </cell>
          <cell r="AA196">
            <v>132.57904252545509</v>
          </cell>
          <cell r="AB196">
            <v>139.96328575465586</v>
          </cell>
          <cell r="AC196">
            <v>154.43300503427676</v>
          </cell>
          <cell r="AD196">
            <v>168.26322967238764</v>
          </cell>
          <cell r="AE196">
            <v>167.63036039648722</v>
          </cell>
          <cell r="AF196">
            <v>152.19163313804384</v>
          </cell>
          <cell r="AG196">
            <v>160.71720707189911</v>
          </cell>
          <cell r="AH196">
            <v>174.44853863249676</v>
          </cell>
          <cell r="AI196">
            <v>187.40260355764866</v>
          </cell>
          <cell r="AJ196">
            <v>180.68807040338996</v>
          </cell>
          <cell r="AK196">
            <v>175.54503769230868</v>
          </cell>
          <cell r="AL196">
            <v>165.83051440351613</v>
          </cell>
          <cell r="AM196">
            <v>161.70002107875658</v>
          </cell>
          <cell r="AN196">
            <v>171.43580145476912</v>
          </cell>
          <cell r="AO196">
            <v>197.04446361416021</v>
          </cell>
          <cell r="AP196">
            <v>223.49231744430324</v>
          </cell>
          <cell r="AQ196">
            <v>213.81736718888186</v>
          </cell>
          <cell r="AR196">
            <v>195.23396595463322</v>
          </cell>
          <cell r="AS196">
            <v>202.56720649143767</v>
          </cell>
          <cell r="AT196">
            <v>192.56194116620503</v>
          </cell>
          <cell r="AU196">
            <v>198.99587416740059</v>
          </cell>
          <cell r="AV196">
            <v>207.9077486376639</v>
          </cell>
          <cell r="AW196">
            <v>205.25696750821189</v>
          </cell>
          <cell r="AX196">
            <v>194.34316058287044</v>
          </cell>
          <cell r="AY196">
            <v>182.42141310930688</v>
          </cell>
          <cell r="AZ196">
            <v>186.07779117681761</v>
          </cell>
          <cell r="BA196">
            <v>210.28857647732556</v>
          </cell>
          <cell r="BB196">
            <v>236.58993113306303</v>
          </cell>
          <cell r="BC196">
            <v>227.6799294139675</v>
          </cell>
          <cell r="BD196">
            <v>215.77087636833261</v>
          </cell>
          <cell r="BE196">
            <v>225.10547485693064</v>
          </cell>
          <cell r="BF196">
            <v>211.71325568848891</v>
          </cell>
        </row>
        <row r="197">
          <cell r="D197" t="str">
            <v>Net New Shipments</v>
          </cell>
          <cell r="E197">
            <v>0</v>
          </cell>
          <cell r="F197">
            <v>0</v>
          </cell>
          <cell r="G197">
            <v>0</v>
          </cell>
          <cell r="H197">
            <v>0</v>
          </cell>
          <cell r="I197">
            <v>0</v>
          </cell>
          <cell r="J197">
            <v>0</v>
          </cell>
          <cell r="K197">
            <v>0</v>
          </cell>
          <cell r="L197">
            <v>32.21822594633344</v>
          </cell>
          <cell r="M197">
            <v>28.365423450322851</v>
          </cell>
          <cell r="N197">
            <v>22.766014036887782</v>
          </cell>
          <cell r="O197">
            <v>17.378239243792223</v>
          </cell>
          <cell r="P197">
            <v>21.865057799487204</v>
          </cell>
          <cell r="Q197">
            <v>33.41051278648915</v>
          </cell>
          <cell r="R197">
            <v>44.291238176979959</v>
          </cell>
          <cell r="S197">
            <v>40.68530923075582</v>
          </cell>
          <cell r="T197">
            <v>22.251705426151148</v>
          </cell>
          <cell r="U197">
            <v>27.762397489849718</v>
          </cell>
          <cell r="V197">
            <v>38.460720245982884</v>
          </cell>
          <cell r="W197">
            <v>48.365593334056257</v>
          </cell>
          <cell r="X197">
            <v>41.785292494507075</v>
          </cell>
          <cell r="Y197">
            <v>37.687076180205167</v>
          </cell>
          <cell r="Z197">
            <v>30.732748043009906</v>
          </cell>
          <cell r="AA197">
            <v>29.120978553301484</v>
          </cell>
          <cell r="AB197">
            <v>31.472515700113263</v>
          </cell>
          <cell r="AC197">
            <v>42.611458579883447</v>
          </cell>
          <cell r="AD197">
            <v>55.229087771915601</v>
          </cell>
          <cell r="AE197">
            <v>46.187006792394641</v>
          </cell>
          <cell r="AF197">
            <v>43.042332816589351</v>
          </cell>
          <cell r="AG197">
            <v>41.849999419538563</v>
          </cell>
          <cell r="AH197">
            <v>18.113402533708268</v>
          </cell>
          <cell r="AI197">
            <v>11.593270609751926</v>
          </cell>
          <cell r="AJ197">
            <v>27.219678234273943</v>
          </cell>
          <cell r="AK197">
            <v>29.711929815903204</v>
          </cell>
          <cell r="AL197">
            <v>28.512646179354306</v>
          </cell>
          <cell r="AM197">
            <v>20.721392030550305</v>
          </cell>
          <cell r="AN197">
            <v>14.641989722048493</v>
          </cell>
          <cell r="AO197">
            <v>13.244112863165356</v>
          </cell>
          <cell r="AP197">
            <v>13.097613688759793</v>
          </cell>
          <cell r="AQ197">
            <v>13.86256222508564</v>
          </cell>
          <cell r="AR197">
            <v>20.536910413699388</v>
          </cell>
          <cell r="AS197">
            <v>22.538268365492968</v>
          </cell>
          <cell r="AT197">
            <v>19.151314522283883</v>
          </cell>
          <cell r="AU197">
            <v>18.312286044650136</v>
          </cell>
          <cell r="AV197">
            <v>17.267470413348732</v>
          </cell>
          <cell r="AW197">
            <v>15.70262624600673</v>
          </cell>
          <cell r="AX197">
            <v>14.266389516904837</v>
          </cell>
          <cell r="AY197">
            <v>16.497627578063202</v>
          </cell>
          <cell r="AZ197">
            <v>19.851974501860241</v>
          </cell>
          <cell r="BA197">
            <v>21.064264553756402</v>
          </cell>
          <cell r="BB197">
            <v>15.868807816197659</v>
          </cell>
          <cell r="BC197">
            <v>16.027495894359618</v>
          </cell>
          <cell r="BD197">
            <v>16.187770853303391</v>
          </cell>
          <cell r="BE197">
            <v>16.349648561836148</v>
          </cell>
          <cell r="BF197">
            <v>16.5131450474546</v>
          </cell>
        </row>
        <row r="198">
          <cell r="D198" t="str">
            <v>Replacement Shipments</v>
          </cell>
          <cell r="E198">
            <v>0</v>
          </cell>
          <cell r="F198">
            <v>0</v>
          </cell>
          <cell r="G198">
            <v>0</v>
          </cell>
          <cell r="H198">
            <v>0</v>
          </cell>
          <cell r="I198">
            <v>0</v>
          </cell>
          <cell r="J198">
            <v>0</v>
          </cell>
          <cell r="K198">
            <v>0</v>
          </cell>
          <cell r="L198">
            <v>-2.5465851649641991E-11</v>
          </cell>
          <cell r="M198">
            <v>-2.6165903641996941E-11</v>
          </cell>
          <cell r="N198">
            <v>-2.6875000686888048E-11</v>
          </cell>
          <cell r="O198">
            <v>-2.7592838630612054E-11</v>
          </cell>
          <cell r="P198">
            <v>-2.8319094736934619E-11</v>
          </cell>
          <cell r="Q198">
            <v>-2.9053427679459642E-11</v>
          </cell>
          <cell r="R198">
            <v>-2.9795477570020296E-11</v>
          </cell>
          <cell r="S198">
            <v>-3.0544866024015622E-11</v>
          </cell>
          <cell r="T198">
            <v>-3.1301196263541026E-11</v>
          </cell>
          <cell r="U198">
            <v>-3.2064053259081127E-11</v>
          </cell>
          <cell r="V198">
            <v>-3.2833003910448361E-11</v>
          </cell>
          <cell r="W198">
            <v>-3.360759726756197E-11</v>
          </cell>
          <cell r="X198">
            <v>-3.4387364791568581E-11</v>
          </cell>
          <cell r="Y198">
            <v>-3.5171820656708198E-11</v>
          </cell>
          <cell r="Z198">
            <v>-3.5960462093228664E-11</v>
          </cell>
          <cell r="AA198">
            <v>-2.5465851649641991E-11</v>
          </cell>
          <cell r="AB198">
            <v>-2.6165903641996941E-11</v>
          </cell>
          <cell r="AC198">
            <v>-2.6875000686888048E-11</v>
          </cell>
          <cell r="AD198">
            <v>-2.7592838630612054E-11</v>
          </cell>
          <cell r="AE198">
            <v>-2.8319094736934619E-11</v>
          </cell>
          <cell r="AF198">
            <v>-2.9053427679459642E-11</v>
          </cell>
          <cell r="AG198">
            <v>-2.9795477570020296E-11</v>
          </cell>
          <cell r="AH198">
            <v>-3.0544866024015622E-11</v>
          </cell>
          <cell r="AI198">
            <v>-3.1301196263541026E-11</v>
          </cell>
          <cell r="AJ198">
            <v>-3.2064053259081127E-11</v>
          </cell>
          <cell r="AK198">
            <v>-3.2833003910448361E-11</v>
          </cell>
          <cell r="AL198">
            <v>-3.360759726756197E-11</v>
          </cell>
          <cell r="AM198">
            <v>-3.4387364791568581E-11</v>
          </cell>
          <cell r="AN198">
            <v>-3.5171820656708198E-11</v>
          </cell>
          <cell r="AO198">
            <v>-3.5960462093228664E-11</v>
          </cell>
          <cell r="AP198">
            <v>-2.5465851649641991E-11</v>
          </cell>
          <cell r="AQ198">
            <v>-2.6165903641996941E-11</v>
          </cell>
          <cell r="AR198">
            <v>-2.6875000686888048E-11</v>
          </cell>
          <cell r="AS198">
            <v>-2.7592838630612054E-11</v>
          </cell>
          <cell r="AT198">
            <v>-2.8319094736934619E-11</v>
          </cell>
          <cell r="AU198">
            <v>-2.9053427679459642E-11</v>
          </cell>
          <cell r="AV198">
            <v>-2.9795477570020296E-11</v>
          </cell>
          <cell r="AW198">
            <v>-3.0544866024015622E-11</v>
          </cell>
          <cell r="AX198">
            <v>-3.1301196263541026E-11</v>
          </cell>
          <cell r="AY198">
            <v>-3.2064053259081127E-11</v>
          </cell>
          <cell r="AZ198">
            <v>-3.2833003910448361E-11</v>
          </cell>
          <cell r="BA198">
            <v>-3.360759726756197E-11</v>
          </cell>
          <cell r="BB198">
            <v>-3.4387364791568581E-11</v>
          </cell>
          <cell r="BC198">
            <v>-3.5171820656708198E-11</v>
          </cell>
          <cell r="BD198">
            <v>-3.5960462093228664E-11</v>
          </cell>
          <cell r="BE198">
            <v>-2.5465851649641991E-11</v>
          </cell>
          <cell r="BF198">
            <v>-2.6165903641996941E-11</v>
          </cell>
        </row>
        <row r="199">
          <cell r="D199" t="str">
            <v>Net New Shipments</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row>
        <row r="200">
          <cell r="D200" t="str">
            <v>Replacement Shipments</v>
          </cell>
          <cell r="E200">
            <v>0</v>
          </cell>
          <cell r="F200">
            <v>0</v>
          </cell>
          <cell r="G200">
            <v>0</v>
          </cell>
          <cell r="H200">
            <v>0</v>
          </cell>
          <cell r="I200">
            <v>0</v>
          </cell>
          <cell r="J200">
            <v>0</v>
          </cell>
          <cell r="K200">
            <v>0</v>
          </cell>
          <cell r="L200">
            <v>3204.9170373710658</v>
          </cell>
          <cell r="M200">
            <v>3290.5211674961647</v>
          </cell>
          <cell r="N200">
            <v>3377.1291864415766</v>
          </cell>
          <cell r="O200">
            <v>3464.7003901048197</v>
          </cell>
          <cell r="P200">
            <v>3553.1918608416922</v>
          </cell>
          <cell r="Q200">
            <v>3642.5584752578379</v>
          </cell>
          <cell r="R200">
            <v>3732.7529165073424</v>
          </cell>
          <cell r="S200">
            <v>3823.7256911899872</v>
          </cell>
          <cell r="T200">
            <v>3915.4251509286719</v>
          </cell>
          <cell r="U200">
            <v>4007.7975186979143</v>
          </cell>
          <cell r="V200">
            <v>4100.7869199631841</v>
          </cell>
          <cell r="W200">
            <v>4194.3354186792494</v>
          </cell>
          <cell r="X200">
            <v>4288.3830581836601</v>
          </cell>
          <cell r="Y200">
            <v>4268.8018548701584</v>
          </cell>
          <cell r="Z200">
            <v>4227.1817831675107</v>
          </cell>
          <cell r="AA200">
            <v>4128.890525789081</v>
          </cell>
          <cell r="AB200">
            <v>4038.5508844533879</v>
          </cell>
          <cell r="AC200">
            <v>4275.2025347180925</v>
          </cell>
          <cell r="AD200">
            <v>4745.8140473558469</v>
          </cell>
          <cell r="AE200">
            <v>5195.3032109653723</v>
          </cell>
          <cell r="AF200">
            <v>5167.2038472484974</v>
          </cell>
          <cell r="AG200">
            <v>4650.2033974335372</v>
          </cell>
          <cell r="AH200">
            <v>4924.5454872553501</v>
          </cell>
          <cell r="AI200">
            <v>5370.8064551150828</v>
          </cell>
          <cell r="AJ200">
            <v>5791.4258519994473</v>
          </cell>
          <cell r="AK200">
            <v>5668.1839930245133</v>
          </cell>
          <cell r="AL200">
            <v>5513.2747265558428</v>
          </cell>
          <cell r="AM200">
            <v>5242.0143222851439</v>
          </cell>
          <cell r="AN200">
            <v>5090.5004854802401</v>
          </cell>
          <cell r="AO200">
            <v>5077.8114470189876</v>
          </cell>
          <cell r="AP200">
            <v>5682.2844736846482</v>
          </cell>
          <cell r="AQ200">
            <v>6569.5453745474388</v>
          </cell>
          <cell r="AR200">
            <v>6720.4540797315713</v>
          </cell>
          <cell r="AS200">
            <v>6588.5137750387184</v>
          </cell>
          <cell r="AT200">
            <v>6032.1410332598189</v>
          </cell>
          <cell r="AU200">
            <v>5522.6719632742725</v>
          </cell>
          <cell r="AV200">
            <v>5753.6302830756404</v>
          </cell>
          <cell r="AW200">
            <v>6690.2525738335826</v>
          </cell>
          <cell r="AX200">
            <v>6649.3078786907081</v>
          </cell>
          <cell r="AY200">
            <v>6454.7968149373337</v>
          </cell>
          <cell r="AZ200">
            <v>5926.2597681849256</v>
          </cell>
          <cell r="BA200">
            <v>5573.9967086804982</v>
          </cell>
          <cell r="BB200">
            <v>5515.1480843570134</v>
          </cell>
          <cell r="BC200">
            <v>6114.7835309620596</v>
          </cell>
          <cell r="BD200">
            <v>7027.3039583835362</v>
          </cell>
          <cell r="BE200">
            <v>7398.6077193474775</v>
          </cell>
          <cell r="BF200">
            <v>7332.7546766547421</v>
          </cell>
        </row>
        <row r="201">
          <cell r="D201" t="str">
            <v>Net New Shipments</v>
          </cell>
          <cell r="E201">
            <v>0</v>
          </cell>
          <cell r="F201">
            <v>0</v>
          </cell>
          <cell r="G201">
            <v>0</v>
          </cell>
          <cell r="H201">
            <v>0</v>
          </cell>
          <cell r="I201">
            <v>0</v>
          </cell>
          <cell r="J201">
            <v>0</v>
          </cell>
          <cell r="K201">
            <v>0</v>
          </cell>
          <cell r="L201">
            <v>1063.8848174990926</v>
          </cell>
          <cell r="M201">
            <v>936.66061567134648</v>
          </cell>
          <cell r="N201">
            <v>751.76133934750396</v>
          </cell>
          <cell r="O201">
            <v>573.85049434856774</v>
          </cell>
          <cell r="P201">
            <v>722.01067387640069</v>
          </cell>
          <cell r="Q201">
            <v>1103.2555720980092</v>
          </cell>
          <cell r="R201">
            <v>1462.5502944580294</v>
          </cell>
          <cell r="S201">
            <v>1343.4781560585106</v>
          </cell>
          <cell r="T201">
            <v>734.77824650486548</v>
          </cell>
          <cell r="U201">
            <v>916.74796855743602</v>
          </cell>
          <cell r="V201">
            <v>1270.0195351518985</v>
          </cell>
          <cell r="W201">
            <v>1597.0904333201979</v>
          </cell>
          <cell r="X201">
            <v>1379.8009348408523</v>
          </cell>
          <cell r="Y201">
            <v>1244.4728716856844</v>
          </cell>
          <cell r="Z201">
            <v>1014.8325391176331</v>
          </cell>
          <cell r="AA201">
            <v>961.60995969115902</v>
          </cell>
          <cell r="AB201">
            <v>1039.2605625655997</v>
          </cell>
          <cell r="AC201">
            <v>1407.0819389665558</v>
          </cell>
          <cell r="AD201">
            <v>1823.7313271915918</v>
          </cell>
          <cell r="AE201">
            <v>1525.150868766199</v>
          </cell>
          <cell r="AF201">
            <v>1421.309927790222</v>
          </cell>
          <cell r="AG201">
            <v>1381.9376358262816</v>
          </cell>
          <cell r="AH201">
            <v>598.1264760189224</v>
          </cell>
          <cell r="AI201">
            <v>382.82382796055754</v>
          </cell>
          <cell r="AJ201">
            <v>898.82672183413524</v>
          </cell>
          <cell r="AK201">
            <v>981.12388566619484</v>
          </cell>
          <cell r="AL201">
            <v>941.5220883814909</v>
          </cell>
          <cell r="AM201">
            <v>684.24544589978177</v>
          </cell>
          <cell r="AN201">
            <v>483.4962232002581</v>
          </cell>
          <cell r="AO201">
            <v>437.33663733802678</v>
          </cell>
          <cell r="AP201">
            <v>432.49905727741134</v>
          </cell>
          <cell r="AQ201">
            <v>457.75858383609739</v>
          </cell>
          <cell r="AR201">
            <v>678.15363961590629</v>
          </cell>
          <cell r="AS201">
            <v>744.24090161602385</v>
          </cell>
          <cell r="AT201">
            <v>632.39958616424701</v>
          </cell>
          <cell r="AU201">
            <v>604.69385027767566</v>
          </cell>
          <cell r="AV201">
            <v>570.19277349338518</v>
          </cell>
          <cell r="AW201">
            <v>518.51972500956617</v>
          </cell>
          <cell r="AX201">
            <v>471.09344980215246</v>
          </cell>
          <cell r="AY201">
            <v>544.77163125900495</v>
          </cell>
          <cell r="AZ201">
            <v>655.53622676458326</v>
          </cell>
          <cell r="BA201">
            <v>695.56751162694127</v>
          </cell>
          <cell r="BB201">
            <v>524.00724160247773</v>
          </cell>
          <cell r="BC201">
            <v>529.24731401850295</v>
          </cell>
          <cell r="BD201">
            <v>534.53978715870471</v>
          </cell>
          <cell r="BE201">
            <v>539.88518503027444</v>
          </cell>
          <cell r="BF201">
            <v>545.28403688057733</v>
          </cell>
        </row>
        <row r="202">
          <cell r="D202" t="str">
            <v>Replacement Shipments</v>
          </cell>
          <cell r="E202">
            <v>0</v>
          </cell>
          <cell r="F202">
            <v>0</v>
          </cell>
          <cell r="G202">
            <v>0</v>
          </cell>
          <cell r="H202">
            <v>0</v>
          </cell>
          <cell r="I202">
            <v>0</v>
          </cell>
          <cell r="J202">
            <v>0</v>
          </cell>
          <cell r="K202">
            <v>0</v>
          </cell>
          <cell r="L202">
            <v>85.373904357817082</v>
          </cell>
          <cell r="M202">
            <v>87.388038043750512</v>
          </cell>
          <cell r="N202">
            <v>89.415625839172634</v>
          </cell>
          <cell r="O202">
            <v>91.455404477338774</v>
          </cell>
          <cell r="P202">
            <v>93.506066632947494</v>
          </cell>
          <cell r="Q202">
            <v>95.154516514209092</v>
          </cell>
          <cell r="R202">
            <v>95.999039961781492</v>
          </cell>
          <cell r="S202">
            <v>96.326793263867927</v>
          </cell>
          <cell r="T202">
            <v>96.730984153502376</v>
          </cell>
          <cell r="U202">
            <v>100.14372726857945</v>
          </cell>
          <cell r="V202">
            <v>105.29707582381042</v>
          </cell>
          <cell r="W202">
            <v>109.44470339641647</v>
          </cell>
          <cell r="X202">
            <v>108.6777908238121</v>
          </cell>
          <cell r="Y202">
            <v>103.48602091294366</v>
          </cell>
          <cell r="Z202">
            <v>108.57166625044974</v>
          </cell>
          <cell r="AA202">
            <v>116.97274625358654</v>
          </cell>
          <cell r="AB202">
            <v>124.12723467241349</v>
          </cell>
          <cell r="AC202">
            <v>121.36271458128172</v>
          </cell>
          <cell r="AD202">
            <v>114.92683320474929</v>
          </cell>
          <cell r="AE202">
            <v>117.90132610228281</v>
          </cell>
          <cell r="AF202">
            <v>125.81311497279791</v>
          </cell>
          <cell r="AG202">
            <v>133.68146866908072</v>
          </cell>
          <cell r="AH202">
            <v>134.29844079048442</v>
          </cell>
          <cell r="AI202">
            <v>131.69294218133322</v>
          </cell>
          <cell r="AJ202">
            <v>131.92249538868359</v>
          </cell>
          <cell r="AK202">
            <v>138.87964334983025</v>
          </cell>
          <cell r="AL202">
            <v>146.38603575944583</v>
          </cell>
          <cell r="AM202">
            <v>139.79719684582739</v>
          </cell>
          <cell r="AN202">
            <v>135.21235642986935</v>
          </cell>
          <cell r="AO202">
            <v>140.18567897534885</v>
          </cell>
          <cell r="AP202">
            <v>147.89940944220751</v>
          </cell>
          <cell r="AQ202">
            <v>155.04173065392001</v>
          </cell>
          <cell r="AR202">
            <v>146.08767041594109</v>
          </cell>
          <cell r="AS202">
            <v>139.65728219666286</v>
          </cell>
          <cell r="AT202">
            <v>144.20624582734965</v>
          </cell>
          <cell r="AU202">
            <v>151.87550297005708</v>
          </cell>
          <cell r="AV202">
            <v>159.25004258404488</v>
          </cell>
          <cell r="AW202">
            <v>152.32214018412577</v>
          </cell>
          <cell r="AX202">
            <v>146.49931198212502</v>
          </cell>
          <cell r="AY202">
            <v>150.02008486179997</v>
          </cell>
          <cell r="AZ202">
            <v>157.43463486633146</v>
          </cell>
          <cell r="BA202">
            <v>164.49199573553915</v>
          </cell>
          <cell r="BB202">
            <v>157.08904750561493</v>
          </cell>
          <cell r="BC202">
            <v>150.83021533382689</v>
          </cell>
          <cell r="BD202">
            <v>155.02833382964829</v>
          </cell>
          <cell r="BE202">
            <v>163.46117597584822</v>
          </cell>
          <cell r="BF202">
            <v>170.88655645105155</v>
          </cell>
        </row>
        <row r="203">
          <cell r="D203" t="str">
            <v>Net New Shipments</v>
          </cell>
          <cell r="E203">
            <v>0</v>
          </cell>
          <cell r="F203">
            <v>0</v>
          </cell>
          <cell r="G203">
            <v>0</v>
          </cell>
          <cell r="H203">
            <v>0</v>
          </cell>
          <cell r="I203">
            <v>0</v>
          </cell>
          <cell r="J203">
            <v>0</v>
          </cell>
          <cell r="K203">
            <v>0</v>
          </cell>
          <cell r="L203">
            <v>9.7806121563920101</v>
          </cell>
          <cell r="M203">
            <v>8.6110019180309791</v>
          </cell>
          <cell r="N203">
            <v>6.911167424695293</v>
          </cell>
          <cell r="O203">
            <v>5.275579676163602</v>
          </cell>
          <cell r="P203">
            <v>6.6376606356319598</v>
          </cell>
          <cell r="Q203">
            <v>10.142559309601324</v>
          </cell>
          <cell r="R203">
            <v>13.44566343463498</v>
          </cell>
          <cell r="S203">
            <v>12.350997559944176</v>
          </cell>
          <cell r="T203">
            <v>6.7550367594412881</v>
          </cell>
          <cell r="U203">
            <v>8.4279389818702839</v>
          </cell>
          <cell r="V203">
            <v>11.675670429776126</v>
          </cell>
          <cell r="W203">
            <v>14.682531275997007</v>
          </cell>
          <cell r="X203">
            <v>12.684923757469619</v>
          </cell>
          <cell r="Y203">
            <v>11.440812291805628</v>
          </cell>
          <cell r="Z203">
            <v>9.3296598518330711</v>
          </cell>
          <cell r="AA203">
            <v>8.8403687192113694</v>
          </cell>
          <cell r="AB203">
            <v>9.5542339966672216</v>
          </cell>
          <cell r="AC203">
            <v>12.935726209202699</v>
          </cell>
          <cell r="AD203">
            <v>16.766108976583951</v>
          </cell>
          <cell r="AE203">
            <v>14.021169286400768</v>
          </cell>
          <cell r="AF203">
            <v>13.066528377032341</v>
          </cell>
          <cell r="AG203">
            <v>12.704567090365119</v>
          </cell>
          <cell r="AH203">
            <v>5.4987560553429375</v>
          </cell>
          <cell r="AI203">
            <v>3.5194142485361226</v>
          </cell>
          <cell r="AJ203">
            <v>8.2631835866652725</v>
          </cell>
          <cell r="AK203">
            <v>9.0197660923772673</v>
          </cell>
          <cell r="AL203">
            <v>8.6556948944742089</v>
          </cell>
          <cell r="AM203">
            <v>6.2904735701137042</v>
          </cell>
          <cell r="AN203">
            <v>4.4449257667935171</v>
          </cell>
          <cell r="AO203">
            <v>4.0205668520007976</v>
          </cell>
          <cell r="AP203">
            <v>3.9760935278495717</v>
          </cell>
          <cell r="AQ203">
            <v>4.2083119301248644</v>
          </cell>
          <cell r="AR203">
            <v>6.234469768184681</v>
          </cell>
          <cell r="AS203">
            <v>6.8420297854621595</v>
          </cell>
          <cell r="AT203">
            <v>5.813839034450325</v>
          </cell>
          <cell r="AU203">
            <v>5.5591318962743799</v>
          </cell>
          <cell r="AV203">
            <v>5.2419531514942719</v>
          </cell>
          <cell r="AW203">
            <v>4.7669073214891569</v>
          </cell>
          <cell r="AX203">
            <v>4.3309033517018634</v>
          </cell>
          <cell r="AY203">
            <v>5.0082489678483171</v>
          </cell>
          <cell r="AZ203">
            <v>6.0265411095167565</v>
          </cell>
          <cell r="BA203">
            <v>6.394560715512398</v>
          </cell>
          <cell r="BB203">
            <v>4.8173557070796278</v>
          </cell>
          <cell r="BC203">
            <v>4.865529264150382</v>
          </cell>
          <cell r="BD203">
            <v>4.9141845567920655</v>
          </cell>
          <cell r="BE203">
            <v>4.9633264023598258</v>
          </cell>
          <cell r="BF203">
            <v>5.0129596663834946</v>
          </cell>
        </row>
        <row r="204">
          <cell r="D204" t="str">
            <v>Replacement Shipments</v>
          </cell>
          <cell r="E204">
            <v>0</v>
          </cell>
          <cell r="F204">
            <v>0</v>
          </cell>
          <cell r="G204">
            <v>0</v>
          </cell>
          <cell r="H204">
            <v>0</v>
          </cell>
          <cell r="I204">
            <v>0</v>
          </cell>
          <cell r="J204">
            <v>0</v>
          </cell>
          <cell r="K204">
            <v>0</v>
          </cell>
          <cell r="L204">
            <v>322.32905246867449</v>
          </cell>
          <cell r="M204">
            <v>330.81290024288768</v>
          </cell>
          <cell r="N204">
            <v>339.39109854750239</v>
          </cell>
          <cell r="O204">
            <v>348.05944330575221</v>
          </cell>
          <cell r="P204">
            <v>356.81351437255785</v>
          </cell>
          <cell r="Q204">
            <v>365.64867673925858</v>
          </cell>
          <cell r="R204">
            <v>374.56008218881408</v>
          </cell>
          <cell r="S204">
            <v>383.54267140946041</v>
          </cell>
          <cell r="T204">
            <v>392.59117657376657</v>
          </cell>
          <cell r="U204">
            <v>401.70012438894537</v>
          </cell>
          <cell r="V204">
            <v>410.86383962313755</v>
          </cell>
          <cell r="W204">
            <v>420.07644911120809</v>
          </cell>
          <cell r="X204">
            <v>433.32718388105877</v>
          </cell>
          <cell r="Y204">
            <v>432.77232074339184</v>
          </cell>
          <cell r="Z204">
            <v>427.45315549882542</v>
          </cell>
          <cell r="AA204">
            <v>422.49086204356718</v>
          </cell>
          <cell r="AB204">
            <v>443.97751297011223</v>
          </cell>
          <cell r="AC204">
            <v>484.96457335937214</v>
          </cell>
          <cell r="AD204">
            <v>524.82993894174638</v>
          </cell>
          <cell r="AE204">
            <v>525.47183710525803</v>
          </cell>
          <cell r="AF204">
            <v>484.90281114678976</v>
          </cell>
          <cell r="AG204">
            <v>510.17560634590609</v>
          </cell>
          <cell r="AH204">
            <v>550.35826578032754</v>
          </cell>
          <cell r="AI204">
            <v>588.92333087820634</v>
          </cell>
          <cell r="AJ204">
            <v>585.20239041648074</v>
          </cell>
          <cell r="AK204">
            <v>574.42176342723076</v>
          </cell>
          <cell r="AL204">
            <v>550.43651768538098</v>
          </cell>
          <cell r="AM204">
            <v>541.90682132051916</v>
          </cell>
          <cell r="AN204">
            <v>571.28827129905699</v>
          </cell>
          <cell r="AO204">
            <v>646.05952478621805</v>
          </cell>
          <cell r="AP204">
            <v>724.6690033176385</v>
          </cell>
          <cell r="AQ204">
            <v>700.45474684270118</v>
          </cell>
          <cell r="AR204">
            <v>652.15083113502737</v>
          </cell>
          <cell r="AS204">
            <v>675.38356764880155</v>
          </cell>
          <cell r="AT204">
            <v>645.34851490605558</v>
          </cell>
          <cell r="AU204">
            <v>623.95040707538692</v>
          </cell>
          <cell r="AV204">
            <v>667.44197367719244</v>
          </cell>
          <cell r="AW204">
            <v>664.19125683934078</v>
          </cell>
          <cell r="AX204">
            <v>636.58258154654982</v>
          </cell>
          <cell r="AY204">
            <v>604.51294878857061</v>
          </cell>
          <cell r="AZ204">
            <v>615.52652872756084</v>
          </cell>
          <cell r="BA204">
            <v>686.07433734756216</v>
          </cell>
          <cell r="BB204">
            <v>764.24119378229739</v>
          </cell>
          <cell r="BC204">
            <v>742.33809794276056</v>
          </cell>
          <cell r="BD204">
            <v>714.19957907939283</v>
          </cell>
          <cell r="BE204">
            <v>743.47907494478113</v>
          </cell>
          <cell r="BF204">
            <v>703.21092281741255</v>
          </cell>
        </row>
        <row r="205">
          <cell r="D205" t="str">
            <v>Net New Shipments</v>
          </cell>
          <cell r="E205">
            <v>0</v>
          </cell>
          <cell r="F205">
            <v>0</v>
          </cell>
          <cell r="G205">
            <v>0</v>
          </cell>
          <cell r="H205">
            <v>0</v>
          </cell>
          <cell r="I205">
            <v>0</v>
          </cell>
          <cell r="J205">
            <v>0</v>
          </cell>
          <cell r="K205">
            <v>0</v>
          </cell>
          <cell r="L205">
            <v>110.99813141238428</v>
          </cell>
          <cell r="M205">
            <v>101.95942050050417</v>
          </cell>
          <cell r="N205">
            <v>88.062056951323029</v>
          </cell>
          <cell r="O205">
            <v>74.431418737814965</v>
          </cell>
          <cell r="P205">
            <v>87.163998597554382</v>
          </cell>
          <cell r="Q205">
            <v>119.31589662011356</v>
          </cell>
          <cell r="R205">
            <v>150.26985675293236</v>
          </cell>
          <cell r="S205">
            <v>141.92916569579756</v>
          </cell>
          <cell r="T205">
            <v>92.311634573023184</v>
          </cell>
          <cell r="U205">
            <v>108.47548195696072</v>
          </cell>
          <cell r="V205">
            <v>139.49442615718999</v>
          </cell>
          <cell r="W205">
            <v>168.84688176699819</v>
          </cell>
          <cell r="X205">
            <v>151.87520653542197</v>
          </cell>
          <cell r="Y205">
            <v>141.64944268383897</v>
          </cell>
          <cell r="Z205">
            <v>122.9833621865555</v>
          </cell>
          <cell r="AA205">
            <v>119.41595927695198</v>
          </cell>
          <cell r="AB205">
            <v>127.31075832894476</v>
          </cell>
          <cell r="AC205">
            <v>161.09495142684591</v>
          </cell>
          <cell r="AD205">
            <v>199.83906437589212</v>
          </cell>
          <cell r="AE205">
            <v>174.98290973744315</v>
          </cell>
          <cell r="AF205">
            <v>167.2480199882375</v>
          </cell>
          <cell r="AG205">
            <v>165.20796130289546</v>
          </cell>
          <cell r="AH205">
            <v>94.990249125728042</v>
          </cell>
          <cell r="AI205">
            <v>35.027076197180577</v>
          </cell>
          <cell r="AJ205">
            <v>82.239583260711697</v>
          </cell>
          <cell r="AK205">
            <v>89.769493412110023</v>
          </cell>
          <cell r="AL205">
            <v>86.146063861168841</v>
          </cell>
          <cell r="AM205">
            <v>62.606127468051454</v>
          </cell>
          <cell r="AN205">
            <v>44.238257428503857</v>
          </cell>
          <cell r="AO205">
            <v>40.014812561344115</v>
          </cell>
          <cell r="AP205">
            <v>39.572190464658881</v>
          </cell>
          <cell r="AQ205">
            <v>41.883351100059372</v>
          </cell>
          <cell r="AR205">
            <v>62.048747944365459</v>
          </cell>
          <cell r="AS205">
            <v>68.095507295979587</v>
          </cell>
          <cell r="AT205">
            <v>57.862407911356968</v>
          </cell>
          <cell r="AU205">
            <v>55.327427455285985</v>
          </cell>
          <cell r="AV205">
            <v>52.170696454903918</v>
          </cell>
          <cell r="AW205">
            <v>47.442788539074172</v>
          </cell>
          <cell r="AX205">
            <v>43.103445911712697</v>
          </cell>
          <cell r="AY205">
            <v>49.844748535710096</v>
          </cell>
          <cell r="AZ205">
            <v>59.979331713023385</v>
          </cell>
          <cell r="BA205">
            <v>63.642057914301404</v>
          </cell>
          <cell r="BB205">
            <v>47.94487761450273</v>
          </cell>
          <cell r="BC205">
            <v>48.424326390648275</v>
          </cell>
          <cell r="BD205">
            <v>48.908569654556231</v>
          </cell>
          <cell r="BE205">
            <v>49.397655351099274</v>
          </cell>
          <cell r="BF205">
            <v>49.891631904612041</v>
          </cell>
        </row>
        <row r="206">
          <cell r="D206" t="str">
            <v>Replacement Shipments</v>
          </cell>
          <cell r="E206">
            <v>0</v>
          </cell>
          <cell r="F206">
            <v>0</v>
          </cell>
          <cell r="G206">
            <v>0</v>
          </cell>
          <cell r="H206">
            <v>0</v>
          </cell>
          <cell r="I206">
            <v>0</v>
          </cell>
          <cell r="J206">
            <v>0</v>
          </cell>
          <cell r="K206">
            <v>0</v>
          </cell>
          <cell r="L206">
            <v>179.21174977686314</v>
          </cell>
          <cell r="M206">
            <v>183.78897421923497</v>
          </cell>
          <cell r="N206">
            <v>188.41146549925796</v>
          </cell>
          <cell r="O206">
            <v>193.07677615140966</v>
          </cell>
          <cell r="P206">
            <v>197.78234612781961</v>
          </cell>
          <cell r="Q206">
            <v>202.52550391436216</v>
          </cell>
          <cell r="R206">
            <v>207.3034678924991</v>
          </cell>
          <cell r="S206">
            <v>212.11334794996279</v>
          </cell>
          <cell r="T206">
            <v>216.95214734277192</v>
          </cell>
          <cell r="U206">
            <v>221.81676481044829</v>
          </cell>
          <cell r="V206">
            <v>226.35836376101247</v>
          </cell>
          <cell r="W206">
            <v>226.31990467776001</v>
          </cell>
          <cell r="X206">
            <v>224.05053570446358</v>
          </cell>
          <cell r="Y206">
            <v>222.02205863938576</v>
          </cell>
          <cell r="Z206">
            <v>232.6355107114743</v>
          </cell>
          <cell r="AA206">
            <v>252.43317848724314</v>
          </cell>
          <cell r="AB206">
            <v>271.55657431804406</v>
          </cell>
          <cell r="AC206">
            <v>272.07521813052392</v>
          </cell>
          <cell r="AD206">
            <v>253.29219515258842</v>
          </cell>
          <cell r="AE206">
            <v>265.53976475393318</v>
          </cell>
          <cell r="AF206">
            <v>284.32726332518018</v>
          </cell>
          <cell r="AG206">
            <v>297.63120743081123</v>
          </cell>
          <cell r="AH206">
            <v>287.10822861234789</v>
          </cell>
          <cell r="AI206">
            <v>280.02248950769723</v>
          </cell>
          <cell r="AJ206">
            <v>281.73703548736387</v>
          </cell>
          <cell r="AK206">
            <v>299.65540978621198</v>
          </cell>
          <cell r="AL206">
            <v>322.17003288094423</v>
          </cell>
          <cell r="AM206">
            <v>337.8804409335936</v>
          </cell>
          <cell r="AN206">
            <v>336.42056579289169</v>
          </cell>
          <cell r="AO206">
            <v>336.95615153988064</v>
          </cell>
          <cell r="AP206">
            <v>351.89001918715417</v>
          </cell>
          <cell r="AQ206">
            <v>363.94832095489352</v>
          </cell>
          <cell r="AR206">
            <v>321.48082870235527</v>
          </cell>
          <cell r="AS206">
            <v>295.80127578170919</v>
          </cell>
          <cell r="AT206">
            <v>318.78382752417804</v>
          </cell>
          <cell r="AU206">
            <v>340.09423038608907</v>
          </cell>
          <cell r="AV206">
            <v>360.97659276509955</v>
          </cell>
          <cell r="AW206">
            <v>366.08287208145669</v>
          </cell>
          <cell r="AX206">
            <v>356.34874949768187</v>
          </cell>
          <cell r="AY206">
            <v>354.98178324393137</v>
          </cell>
          <cell r="AZ206">
            <v>369.71626115554886</v>
          </cell>
          <cell r="BA206">
            <v>382.81568064335175</v>
          </cell>
          <cell r="BB206">
            <v>349.43217488017268</v>
          </cell>
          <cell r="BC206">
            <v>326.47652968515064</v>
          </cell>
          <cell r="BD206">
            <v>344.84933646341653</v>
          </cell>
          <cell r="BE206">
            <v>365.0177966007916</v>
          </cell>
          <cell r="BF206">
            <v>384.47813381563526</v>
          </cell>
        </row>
        <row r="207">
          <cell r="D207" t="str">
            <v>Net New Shipments</v>
          </cell>
          <cell r="E207">
            <v>0</v>
          </cell>
          <cell r="F207">
            <v>0</v>
          </cell>
          <cell r="G207">
            <v>0</v>
          </cell>
          <cell r="H207">
            <v>0</v>
          </cell>
          <cell r="I207">
            <v>0</v>
          </cell>
          <cell r="J207">
            <v>0</v>
          </cell>
          <cell r="K207">
            <v>0</v>
          </cell>
          <cell r="L207">
            <v>47.146613984149326</v>
          </cell>
          <cell r="M207">
            <v>42.530930458525063</v>
          </cell>
          <cell r="N207">
            <v>35.639070205205599</v>
          </cell>
          <cell r="O207">
            <v>28.945282487976101</v>
          </cell>
          <cell r="P207">
            <v>34.853164583654689</v>
          </cell>
          <cell r="Q207">
            <v>49.907674572880978</v>
          </cell>
          <cell r="R207">
            <v>64.253106425544956</v>
          </cell>
          <cell r="S207">
            <v>59.961870180561164</v>
          </cell>
          <cell r="T207">
            <v>36.340047809816497</v>
          </cell>
          <cell r="U207">
            <v>43.722999943484865</v>
          </cell>
          <cell r="V207">
            <v>57.968899564167714</v>
          </cell>
          <cell r="W207">
            <v>71.311302753051223</v>
          </cell>
          <cell r="X207">
            <v>63.057692907884302</v>
          </cell>
          <cell r="Y207">
            <v>58.000430868311469</v>
          </cell>
          <cell r="Z207">
            <v>49.101524775889629</v>
          </cell>
          <cell r="AA207">
            <v>47.222231298968836</v>
          </cell>
          <cell r="AB207">
            <v>50.613458562900178</v>
          </cell>
          <cell r="AC207">
            <v>65.805222803069682</v>
          </cell>
          <cell r="AD207">
            <v>83.128370640303274</v>
          </cell>
          <cell r="AE207">
            <v>71.416386785947452</v>
          </cell>
          <cell r="AF207">
            <v>67.562755861973983</v>
          </cell>
          <cell r="AG207">
            <v>66.317113524082288</v>
          </cell>
          <cell r="AH207">
            <v>34.372600090007381</v>
          </cell>
          <cell r="AI207">
            <v>15.778786274011964</v>
          </cell>
          <cell r="AJ207">
            <v>37.046792036814168</v>
          </cell>
          <cell r="AK207">
            <v>40.43882059987709</v>
          </cell>
          <cell r="AL207">
            <v>38.806559884155348</v>
          </cell>
          <cell r="AM207">
            <v>28.202431147863081</v>
          </cell>
          <cell r="AN207">
            <v>19.928183704790172</v>
          </cell>
          <cell r="AO207">
            <v>18.025631704050738</v>
          </cell>
          <cell r="AP207">
            <v>17.826241968394697</v>
          </cell>
          <cell r="AQ207">
            <v>18.867359688458237</v>
          </cell>
          <cell r="AR207">
            <v>27.951346177817413</v>
          </cell>
          <cell r="AS207">
            <v>30.675253903441444</v>
          </cell>
          <cell r="AT207">
            <v>26.065508939238498</v>
          </cell>
          <cell r="AU207">
            <v>24.923566214702557</v>
          </cell>
          <cell r="AV207">
            <v>23.501541050535707</v>
          </cell>
          <cell r="AW207">
            <v>21.371741574635053</v>
          </cell>
          <cell r="AX207">
            <v>19.416980649075867</v>
          </cell>
          <cell r="AY207">
            <v>22.453762043950974</v>
          </cell>
          <cell r="AZ207">
            <v>27.019128020569497</v>
          </cell>
          <cell r="BA207">
            <v>28.669090854602928</v>
          </cell>
          <cell r="BB207">
            <v>21.597919636632014</v>
          </cell>
          <cell r="BC207">
            <v>21.813898832999257</v>
          </cell>
          <cell r="BD207">
            <v>22.032037821329141</v>
          </cell>
          <cell r="BE207">
            <v>22.252358199541959</v>
          </cell>
          <cell r="BF207">
            <v>22.474881781537533</v>
          </cell>
        </row>
        <row r="208">
          <cell r="D208"/>
          <cell r="E208"/>
          <cell r="F208"/>
          <cell r="G208"/>
          <cell r="H208"/>
          <cell r="I208"/>
          <cell r="J208"/>
          <cell r="K208"/>
          <cell r="L208"/>
          <cell r="M208"/>
          <cell r="N208"/>
          <cell r="O208"/>
          <cell r="P208"/>
          <cell r="Q208"/>
          <cell r="R208"/>
          <cell r="S208"/>
          <cell r="T208"/>
          <cell r="U208"/>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cell r="BD208"/>
          <cell r="BE208"/>
          <cell r="BF208"/>
        </row>
        <row r="210">
          <cell r="D210" t="str">
            <v>K-12</v>
          </cell>
        </row>
        <row r="212">
          <cell r="D212"/>
        </row>
        <row r="214">
          <cell r="D214"/>
          <cell r="E214"/>
          <cell r="F214"/>
          <cell r="G214"/>
          <cell r="H214"/>
          <cell r="I214"/>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row>
        <row r="215">
          <cell r="D215" t="str">
            <v>SHIPMENTS</v>
          </cell>
          <cell r="E215">
            <v>1981</v>
          </cell>
          <cell r="F215">
            <v>1982</v>
          </cell>
          <cell r="G215">
            <v>1983</v>
          </cell>
          <cell r="H215">
            <v>1984</v>
          </cell>
          <cell r="I215">
            <v>1985</v>
          </cell>
          <cell r="J215">
            <v>1986</v>
          </cell>
          <cell r="K215">
            <v>1987</v>
          </cell>
          <cell r="L215">
            <v>1988</v>
          </cell>
          <cell r="M215">
            <v>1989</v>
          </cell>
          <cell r="N215">
            <v>1990</v>
          </cell>
          <cell r="O215">
            <v>1991</v>
          </cell>
          <cell r="P215">
            <v>1992</v>
          </cell>
          <cell r="Q215">
            <v>1993</v>
          </cell>
          <cell r="R215">
            <v>1994</v>
          </cell>
          <cell r="S215">
            <v>1995</v>
          </cell>
          <cell r="T215">
            <v>1996</v>
          </cell>
          <cell r="U215">
            <v>1997</v>
          </cell>
          <cell r="V215">
            <v>1998</v>
          </cell>
          <cell r="W215">
            <v>1999</v>
          </cell>
          <cell r="X215">
            <v>2000</v>
          </cell>
          <cell r="Y215">
            <v>2001</v>
          </cell>
          <cell r="Z215">
            <v>2002</v>
          </cell>
          <cell r="AA215">
            <v>2003</v>
          </cell>
          <cell r="AB215">
            <v>2004</v>
          </cell>
          <cell r="AC215">
            <v>2005</v>
          </cell>
          <cell r="AD215">
            <v>2006</v>
          </cell>
          <cell r="AE215">
            <v>2007</v>
          </cell>
          <cell r="AF215">
            <v>2008</v>
          </cell>
          <cell r="AG215">
            <v>2009</v>
          </cell>
          <cell r="AH215">
            <v>2010</v>
          </cell>
          <cell r="AI215">
            <v>2011</v>
          </cell>
          <cell r="AJ215">
            <v>2012</v>
          </cell>
          <cell r="AK215">
            <v>2013</v>
          </cell>
          <cell r="AL215">
            <v>2014</v>
          </cell>
          <cell r="AM215">
            <v>2015</v>
          </cell>
          <cell r="AN215">
            <v>2016</v>
          </cell>
          <cell r="AO215">
            <v>2017</v>
          </cell>
          <cell r="AP215">
            <v>2018</v>
          </cell>
          <cell r="AQ215">
            <v>2019</v>
          </cell>
          <cell r="AR215">
            <v>2020</v>
          </cell>
          <cell r="AS215">
            <v>2021</v>
          </cell>
          <cell r="AT215">
            <v>2022</v>
          </cell>
          <cell r="AU215">
            <v>2023</v>
          </cell>
          <cell r="AV215">
            <v>2024</v>
          </cell>
          <cell r="AW215">
            <v>2025</v>
          </cell>
          <cell r="AX215">
            <v>2026</v>
          </cell>
          <cell r="AY215">
            <v>2027</v>
          </cell>
          <cell r="AZ215">
            <v>2028</v>
          </cell>
          <cell r="BA215">
            <v>2029</v>
          </cell>
          <cell r="BB215">
            <v>2030</v>
          </cell>
          <cell r="BC215">
            <v>2031</v>
          </cell>
          <cell r="BD215">
            <v>2032</v>
          </cell>
          <cell r="BE215">
            <v>2033</v>
          </cell>
          <cell r="BF215">
            <v>2034</v>
          </cell>
        </row>
        <row r="216">
          <cell r="D216" t="str">
            <v>Replacement Shipments</v>
          </cell>
          <cell r="E216">
            <v>0</v>
          </cell>
          <cell r="F216">
            <v>0</v>
          </cell>
          <cell r="G216">
            <v>0</v>
          </cell>
          <cell r="H216">
            <v>0</v>
          </cell>
          <cell r="I216">
            <v>0</v>
          </cell>
          <cell r="J216">
            <v>0</v>
          </cell>
          <cell r="K216">
            <v>0</v>
          </cell>
          <cell r="L216">
            <v>59.388279250582855</v>
          </cell>
          <cell r="M216">
            <v>61.188711199814215</v>
          </cell>
          <cell r="N216">
            <v>63.014268088035479</v>
          </cell>
          <cell r="O216">
            <v>64.863953890947272</v>
          </cell>
          <cell r="P216">
            <v>66.736707540070299</v>
          </cell>
          <cell r="Q216">
            <v>68.631402994125722</v>
          </cell>
          <cell r="R216">
            <v>70.546849468975509</v>
          </cell>
          <cell r="S216">
            <v>72.481791830265692</v>
          </cell>
          <cell r="T216">
            <v>74.434911152492219</v>
          </cell>
          <cell r="U216">
            <v>67.891175410582832</v>
          </cell>
          <cell r="V216">
            <v>72.224138239814152</v>
          </cell>
          <cell r="W216">
            <v>77.796150808035478</v>
          </cell>
          <cell r="X216">
            <v>80.099499490947295</v>
          </cell>
          <cell r="Y216">
            <v>84.780669300070301</v>
          </cell>
          <cell r="Z216">
            <v>84.056627314125706</v>
          </cell>
          <cell r="AA216">
            <v>85.415899708975473</v>
          </cell>
          <cell r="AB216">
            <v>92.109779990265665</v>
          </cell>
          <cell r="AC216">
            <v>88.513555952492226</v>
          </cell>
          <cell r="AD216">
            <v>84.177620530582885</v>
          </cell>
          <cell r="AE216">
            <v>86.851158559814195</v>
          </cell>
          <cell r="AF216">
            <v>95.679331288035456</v>
          </cell>
          <cell r="AG216">
            <v>96.232755970947295</v>
          </cell>
          <cell r="AH216">
            <v>103.5240990600703</v>
          </cell>
          <cell r="AI216">
            <v>107.06741131412565</v>
          </cell>
          <cell r="AJ216">
            <v>111.23085970897552</v>
          </cell>
          <cell r="AK216">
            <v>109.38502799026568</v>
          </cell>
          <cell r="AL216">
            <v>108.57340395249223</v>
          </cell>
          <cell r="AM216">
            <v>103.64930053058288</v>
          </cell>
          <cell r="AN216">
            <v>107.915728342466</v>
          </cell>
          <cell r="AO216">
            <v>118.93975173146465</v>
          </cell>
          <cell r="AP216">
            <v>118.52807443843459</v>
          </cell>
          <cell r="AQ216">
            <v>107.52994324017938</v>
          </cell>
          <cell r="AR216">
            <v>120.98545952099977</v>
          </cell>
          <cell r="AS216">
            <v>126.87317293227494</v>
          </cell>
          <cell r="AT216">
            <v>124.47009863381365</v>
          </cell>
          <cell r="AU216">
            <v>122.18494558959623</v>
          </cell>
          <cell r="AV216">
            <v>116.95440787367511</v>
          </cell>
          <cell r="AW216">
            <v>119.92971076939594</v>
          </cell>
          <cell r="AX216">
            <v>131.02710525136766</v>
          </cell>
          <cell r="AY216">
            <v>131.16204742906541</v>
          </cell>
          <cell r="AZ216">
            <v>119.85346188368591</v>
          </cell>
          <cell r="BA216">
            <v>132.37834977377707</v>
          </cell>
          <cell r="BB216">
            <v>135.03625657518938</v>
          </cell>
          <cell r="BC216">
            <v>131.75191330149025</v>
          </cell>
          <cell r="BD216">
            <v>129.55651130914151</v>
          </cell>
          <cell r="BE216">
            <v>124.34528986373721</v>
          </cell>
          <cell r="BF216">
            <v>127.89470415579436</v>
          </cell>
        </row>
        <row r="217">
          <cell r="D217" t="str">
            <v>Net New Shipments</v>
          </cell>
          <cell r="E217">
            <v>0</v>
          </cell>
          <cell r="F217">
            <v>0</v>
          </cell>
          <cell r="G217">
            <v>0</v>
          </cell>
          <cell r="H217">
            <v>0</v>
          </cell>
          <cell r="I217">
            <v>0</v>
          </cell>
          <cell r="J217">
            <v>0</v>
          </cell>
          <cell r="K217">
            <v>0</v>
          </cell>
          <cell r="L217">
            <v>8.5028961599999775</v>
          </cell>
          <cell r="M217">
            <v>11.035427039999945</v>
          </cell>
          <cell r="N217">
            <v>14.78188272</v>
          </cell>
          <cell r="O217">
            <v>15.235545600000023</v>
          </cell>
          <cell r="P217">
            <v>18.043961760000002</v>
          </cell>
          <cell r="Q217">
            <v>15.425224319999984</v>
          </cell>
          <cell r="R217">
            <v>14.869050239999979</v>
          </cell>
          <cell r="S217">
            <v>19.627988159999973</v>
          </cell>
          <cell r="T217">
            <v>14.078644800000001</v>
          </cell>
          <cell r="U217">
            <v>16.286445120000053</v>
          </cell>
          <cell r="V217">
            <v>14.627020320000042</v>
          </cell>
          <cell r="W217">
            <v>17.883180479999965</v>
          </cell>
          <cell r="X217">
            <v>16.13325648</v>
          </cell>
          <cell r="Y217">
            <v>18.743429760000001</v>
          </cell>
          <cell r="Z217">
            <v>23.010783999999944</v>
          </cell>
          <cell r="AA217">
            <v>25.814960000000042</v>
          </cell>
          <cell r="AB217">
            <v>17.275248000000033</v>
          </cell>
          <cell r="AC217">
            <v>20.059847999999999</v>
          </cell>
          <cell r="AD217">
            <v>19.471679999999999</v>
          </cell>
          <cell r="AE217">
            <v>21.064569782651802</v>
          </cell>
          <cell r="AF217">
            <v>23.260420443429201</v>
          </cell>
          <cell r="AG217">
            <v>22.295318467487292</v>
          </cell>
          <cell r="AH217">
            <v>4.0058441801090794</v>
          </cell>
          <cell r="AI217">
            <v>13.918048206874118</v>
          </cell>
          <cell r="AJ217">
            <v>15.642313223299425</v>
          </cell>
          <cell r="AK217">
            <v>15.085070643547965</v>
          </cell>
          <cell r="AL217">
            <v>13.611541637103983</v>
          </cell>
          <cell r="AM217">
            <v>13.305107343092232</v>
          </cell>
          <cell r="AN217">
            <v>12.013982426929942</v>
          </cell>
          <cell r="AO217">
            <v>12.08735351990299</v>
          </cell>
          <cell r="AP217">
            <v>12.633972990630809</v>
          </cell>
          <cell r="AQ217">
            <v>12.323518643506532</v>
          </cell>
          <cell r="AR217">
            <v>11.392890252777306</v>
          </cell>
          <cell r="AS217">
            <v>8.1630836429144438</v>
          </cell>
          <cell r="AT217">
            <v>7.2818146676765991</v>
          </cell>
          <cell r="AU217">
            <v>7.3715657195452877</v>
          </cell>
          <cell r="AV217">
            <v>7.3908819900620983</v>
          </cell>
          <cell r="AW217">
            <v>7.9649933863984188</v>
          </cell>
          <cell r="AX217">
            <v>7.760439586357279</v>
          </cell>
          <cell r="AY217">
            <v>7.8316755887399268</v>
          </cell>
          <cell r="AZ217">
            <v>7.8885471766516275</v>
          </cell>
          <cell r="BA217">
            <v>7.7962502193013279</v>
          </cell>
          <cell r="BB217">
            <v>7.203986821820763</v>
          </cell>
          <cell r="BC217">
            <v>7.2760266900388615</v>
          </cell>
          <cell r="BD217">
            <v>7.3487869569394206</v>
          </cell>
          <cell r="BE217">
            <v>7.422274826508783</v>
          </cell>
          <cell r="BF217">
            <v>7.4964975747736844</v>
          </cell>
        </row>
        <row r="218">
          <cell r="D218" t="str">
            <v>Replacement Shipments</v>
          </cell>
          <cell r="E218">
            <v>0</v>
          </cell>
          <cell r="F218">
            <v>0</v>
          </cell>
          <cell r="G218">
            <v>0</v>
          </cell>
          <cell r="H218">
            <v>0</v>
          </cell>
          <cell r="I218">
            <v>0</v>
          </cell>
          <cell r="J218">
            <v>0</v>
          </cell>
          <cell r="K218">
            <v>0</v>
          </cell>
          <cell r="L218">
            <v>43.772449525586126</v>
          </cell>
          <cell r="M218">
            <v>45.204832200513223</v>
          </cell>
          <cell r="N218">
            <v>46.662324774745848</v>
          </cell>
          <cell r="O218">
            <v>48.144345597095175</v>
          </cell>
          <cell r="P218">
            <v>49.650258557611664</v>
          </cell>
          <cell r="Q218">
            <v>51.179372530454273</v>
          </cell>
          <cell r="R218">
            <v>52.730940930957125</v>
          </cell>
          <cell r="S218">
            <v>54.304161391910213</v>
          </cell>
          <cell r="T218">
            <v>55.898175563832638</v>
          </cell>
          <cell r="U218">
            <v>57.512069043753506</v>
          </cell>
          <cell r="V218">
            <v>59.144871436725836</v>
          </cell>
          <cell r="W218">
            <v>60.795556553983559</v>
          </cell>
          <cell r="X218">
            <v>62.463042751311889</v>
          </cell>
          <cell r="Y218">
            <v>64.146193410836659</v>
          </cell>
          <cell r="Z218">
            <v>54.401069725586126</v>
          </cell>
          <cell r="AA218">
            <v>58.999116000513126</v>
          </cell>
          <cell r="AB218">
            <v>65.139678174745825</v>
          </cell>
          <cell r="AC218">
            <v>67.188777597095196</v>
          </cell>
          <cell r="AD218">
            <v>72.205210757611667</v>
          </cell>
          <cell r="AE218">
            <v>70.46090293045421</v>
          </cell>
          <cell r="AF218">
            <v>71.317253730957219</v>
          </cell>
          <cell r="AG218">
            <v>78.839146591910151</v>
          </cell>
          <cell r="AH218">
            <v>73.496481563832646</v>
          </cell>
          <cell r="AI218">
            <v>77.870125443753508</v>
          </cell>
          <cell r="AJ218">
            <v>77.428646836725932</v>
          </cell>
          <cell r="AK218">
            <v>83.149532153983557</v>
          </cell>
          <cell r="AL218">
            <v>82.629613351311889</v>
          </cell>
          <cell r="AM218">
            <v>87.575480610836664</v>
          </cell>
          <cell r="AN218">
            <v>83.164549725586085</v>
          </cell>
          <cell r="AO218">
            <v>91.267816000513207</v>
          </cell>
          <cell r="AP218">
            <v>86.733738174745724</v>
          </cell>
          <cell r="AQ218">
            <v>92.263587597095267</v>
          </cell>
          <cell r="AR218">
            <v>96.544810757611657</v>
          </cell>
          <cell r="AS218">
            <v>96.791615158768906</v>
          </cell>
          <cell r="AT218">
            <v>100.39277928524372</v>
          </cell>
          <cell r="AU218">
            <v>106.70829467626919</v>
          </cell>
          <cell r="AV218">
            <v>78.503786788969052</v>
          </cell>
          <cell r="AW218">
            <v>95.267685702346157</v>
          </cell>
          <cell r="AX218">
            <v>96.981538365850213</v>
          </cell>
          <cell r="AY218">
            <v>102.00587045841854</v>
          </cell>
          <cell r="AZ218">
            <v>99.644040397691867</v>
          </cell>
          <cell r="BA218">
            <v>104.20686478970202</v>
          </cell>
          <cell r="BB218">
            <v>98.182027759248513</v>
          </cell>
          <cell r="BC218">
            <v>106.37700790039185</v>
          </cell>
          <cell r="BD218">
            <v>102.52620441303435</v>
          </cell>
          <cell r="BE218">
            <v>107.66798590147826</v>
          </cell>
          <cell r="BF218">
            <v>110.7859235735834</v>
          </cell>
        </row>
        <row r="219">
          <cell r="D219" t="str">
            <v>Net New Shipments</v>
          </cell>
          <cell r="E219">
            <v>0</v>
          </cell>
          <cell r="F219">
            <v>0</v>
          </cell>
          <cell r="G219">
            <v>0</v>
          </cell>
          <cell r="H219">
            <v>0</v>
          </cell>
          <cell r="I219">
            <v>0</v>
          </cell>
          <cell r="J219">
            <v>0</v>
          </cell>
          <cell r="K219">
            <v>0</v>
          </cell>
          <cell r="L219">
            <v>10.628620199999999</v>
          </cell>
          <cell r="M219">
            <v>13.794283799999903</v>
          </cell>
          <cell r="N219">
            <v>18.47735339999997</v>
          </cell>
          <cell r="O219">
            <v>19.044432000000029</v>
          </cell>
          <cell r="P219">
            <v>22.554952200000002</v>
          </cell>
          <cell r="Q219">
            <v>19.281530399999951</v>
          </cell>
          <cell r="R219">
            <v>18.586312800000087</v>
          </cell>
          <cell r="S219">
            <v>24.534985199999937</v>
          </cell>
          <cell r="T219">
            <v>17.598306000000001</v>
          </cell>
          <cell r="U219">
            <v>20.358056399999999</v>
          </cell>
          <cell r="V219">
            <v>18.283775400000081</v>
          </cell>
          <cell r="W219">
            <v>22.353975599999998</v>
          </cell>
          <cell r="X219">
            <v>20.1665706</v>
          </cell>
          <cell r="Y219">
            <v>23.429287200000001</v>
          </cell>
          <cell r="Z219">
            <v>28.763479999999959</v>
          </cell>
          <cell r="AA219">
            <v>32.268700000000081</v>
          </cell>
          <cell r="AB219">
            <v>21.594059999999899</v>
          </cell>
          <cell r="AC219">
            <v>25.07481000000007</v>
          </cell>
          <cell r="AD219">
            <v>24.339599999999997</v>
          </cell>
          <cell r="AE219">
            <v>26.330712228314702</v>
          </cell>
          <cell r="AF219">
            <v>29.0755255542865</v>
          </cell>
          <cell r="AG219">
            <v>27.86914808435904</v>
          </cell>
          <cell r="AH219">
            <v>5.0073052251364061</v>
          </cell>
          <cell r="AI219">
            <v>17.397560258592648</v>
          </cell>
          <cell r="AJ219">
            <v>19.552891529124281</v>
          </cell>
          <cell r="AK219">
            <v>18.856338304434985</v>
          </cell>
          <cell r="AL219">
            <v>17.014427046379978</v>
          </cell>
          <cell r="AM219">
            <v>16.631384178865353</v>
          </cell>
          <cell r="AN219">
            <v>15.017478033662428</v>
          </cell>
          <cell r="AO219">
            <v>15.109191899878624</v>
          </cell>
          <cell r="AP219">
            <v>15.792466238288625</v>
          </cell>
          <cell r="AQ219">
            <v>15.404398304382994</v>
          </cell>
          <cell r="AR219">
            <v>14.241112815971746</v>
          </cell>
          <cell r="AS219">
            <v>10.203854553643168</v>
          </cell>
          <cell r="AT219">
            <v>9.1022683345956921</v>
          </cell>
          <cell r="AU219">
            <v>9.2144571494316097</v>
          </cell>
          <cell r="AV219">
            <v>9.2386024875775092</v>
          </cell>
          <cell r="AW219">
            <v>9.9562417329980235</v>
          </cell>
          <cell r="AX219">
            <v>9.7005494829465864</v>
          </cell>
          <cell r="AY219">
            <v>9.7895944859249084</v>
          </cell>
          <cell r="AZ219">
            <v>9.8606839708145344</v>
          </cell>
          <cell r="BA219">
            <v>9.7453127741266599</v>
          </cell>
          <cell r="BB219">
            <v>9.0049835272759537</v>
          </cell>
          <cell r="BC219">
            <v>9.09503336254852</v>
          </cell>
          <cell r="BD219">
            <v>9.1859836961743895</v>
          </cell>
          <cell r="BE219">
            <v>9.2778435331360924</v>
          </cell>
          <cell r="BF219">
            <v>9.3706219684670486</v>
          </cell>
        </row>
        <row r="220">
          <cell r="D220" t="str">
            <v>Replacement Shipments</v>
          </cell>
          <cell r="E220">
            <v>0</v>
          </cell>
          <cell r="F220">
            <v>0</v>
          </cell>
          <cell r="G220">
            <v>0</v>
          </cell>
          <cell r="H220">
            <v>0</v>
          </cell>
          <cell r="I220">
            <v>0</v>
          </cell>
          <cell r="J220">
            <v>0</v>
          </cell>
          <cell r="K220">
            <v>0</v>
          </cell>
          <cell r="L220">
            <v>55.620264425557252</v>
          </cell>
          <cell r="M220">
            <v>57.252910754455698</v>
          </cell>
          <cell r="N220">
            <v>58.905918181640715</v>
          </cell>
          <cell r="O220">
            <v>60.578292793898932</v>
          </cell>
          <cell r="P220">
            <v>62.268983531991864</v>
          </cell>
          <cell r="Q220">
            <v>63.976882537226942</v>
          </cell>
          <cell r="R220">
            <v>65.700825644923384</v>
          </cell>
          <cell r="S220">
            <v>61.623923543455874</v>
          </cell>
          <cell r="T220">
            <v>65.044719677193441</v>
          </cell>
          <cell r="U220">
            <v>69.342995537603173</v>
          </cell>
          <cell r="V220">
            <v>71.335688925336626</v>
          </cell>
          <cell r="W220">
            <v>75.009324411732564</v>
          </cell>
          <cell r="X220">
            <v>74.86820555138442</v>
          </cell>
          <cell r="Y220">
            <v>76.199449568829877</v>
          </cell>
          <cell r="Z220">
            <v>75.482701525144137</v>
          </cell>
          <cell r="AA220">
            <v>74.985260244864733</v>
          </cell>
          <cell r="AB220">
            <v>80.8424026693543</v>
          </cell>
          <cell r="AC220">
            <v>81.663422236366159</v>
          </cell>
          <cell r="AD220">
            <v>87.636142089555278</v>
          </cell>
          <cell r="AE220">
            <v>86.259450433710271</v>
          </cell>
          <cell r="AF220">
            <v>89.433665400923132</v>
          </cell>
          <cell r="AG220">
            <v>91.729977814543844</v>
          </cell>
          <cell r="AH220">
            <v>93.212487423208657</v>
          </cell>
          <cell r="AI220">
            <v>93.039976086405176</v>
          </cell>
          <cell r="AJ220">
            <v>95.827124471777324</v>
          </cell>
          <cell r="AK220">
            <v>101.38455521527828</v>
          </cell>
          <cell r="AL220">
            <v>101.13255885001122</v>
          </cell>
          <cell r="AM220">
            <v>105.85720305839698</v>
          </cell>
          <cell r="AN220">
            <v>107.47208373763712</v>
          </cell>
          <cell r="AO220">
            <v>96.040902881218088</v>
          </cell>
          <cell r="AP220">
            <v>102.86712385443727</v>
          </cell>
          <cell r="AQ220">
            <v>106.87172793875504</v>
          </cell>
          <cell r="AR220">
            <v>112.0357051539695</v>
          </cell>
          <cell r="AS220">
            <v>110.74329083127255</v>
          </cell>
          <cell r="AT220">
            <v>115.25157028479578</v>
          </cell>
          <cell r="AU220">
            <v>115.95482347507161</v>
          </cell>
          <cell r="AV220">
            <v>104.57544791217022</v>
          </cell>
          <cell r="AW220">
            <v>111.78762173106733</v>
          </cell>
          <cell r="AX220">
            <v>115.57302261253142</v>
          </cell>
          <cell r="AY220">
            <v>120.07990893562601</v>
          </cell>
          <cell r="AZ220">
            <v>116.5070177568701</v>
          </cell>
          <cell r="BA220">
            <v>120.39305763237792</v>
          </cell>
          <cell r="BB220">
            <v>121.15968155078596</v>
          </cell>
          <cell r="BC220">
            <v>109.79394467068524</v>
          </cell>
          <cell r="BD220">
            <v>117.41148262133751</v>
          </cell>
          <cell r="BE220">
            <v>121.05245373868263</v>
          </cell>
          <cell r="BF220">
            <v>125.6096378270538</v>
          </cell>
        </row>
        <row r="221">
          <cell r="D221" t="str">
            <v>Net New Shipments</v>
          </cell>
          <cell r="E221">
            <v>0</v>
          </cell>
          <cell r="F221">
            <v>0</v>
          </cell>
          <cell r="G221">
            <v>0</v>
          </cell>
          <cell r="H221">
            <v>0</v>
          </cell>
          <cell r="I221">
            <v>0</v>
          </cell>
          <cell r="J221">
            <v>0</v>
          </cell>
          <cell r="K221">
            <v>0</v>
          </cell>
          <cell r="L221">
            <v>6.0036591178986214</v>
          </cell>
          <cell r="M221">
            <v>7.7918089227377436</v>
          </cell>
          <cell r="N221">
            <v>10.437077355962453</v>
          </cell>
          <cell r="O221">
            <v>10.757396131437702</v>
          </cell>
          <cell r="P221">
            <v>12.7403408797407</v>
          </cell>
          <cell r="Q221">
            <v>10.891323014157479</v>
          </cell>
          <cell r="R221">
            <v>10.498623923906498</v>
          </cell>
          <cell r="S221">
            <v>13.858777981688263</v>
          </cell>
          <cell r="T221">
            <v>9.9405405676712917</v>
          </cell>
          <cell r="U221">
            <v>11.499407131751127</v>
          </cell>
          <cell r="V221">
            <v>10.327733311029533</v>
          </cell>
          <cell r="W221">
            <v>12.626817677822714</v>
          </cell>
          <cell r="X221">
            <v>11.39124488232585</v>
          </cell>
          <cell r="Y221">
            <v>13.234215832093241</v>
          </cell>
          <cell r="Z221">
            <v>16.2472762893997</v>
          </cell>
          <cell r="AA221">
            <v>18.227227178343927</v>
          </cell>
          <cell r="AB221">
            <v>12.197573417050871</v>
          </cell>
          <cell r="AC221">
            <v>14.163702235411165</v>
          </cell>
          <cell r="AD221">
            <v>13.748413125723005</v>
          </cell>
          <cell r="AE221">
            <v>14.873108416300953</v>
          </cell>
          <cell r="AF221">
            <v>16.423537657473844</v>
          </cell>
          <cell r="AG221">
            <v>15.742105923093277</v>
          </cell>
          <cell r="AH221">
            <v>2.8284154580094309</v>
          </cell>
          <cell r="AI221">
            <v>9.8271477680320913</v>
          </cell>
          <cell r="AJ221">
            <v>11.044603466977721</v>
          </cell>
          <cell r="AK221">
            <v>10.651149938691219</v>
          </cell>
          <cell r="AL221">
            <v>9.6107319812613241</v>
          </cell>
          <cell r="AM221">
            <v>9.3943672263987992</v>
          </cell>
          <cell r="AN221">
            <v>8.4827397374344855</v>
          </cell>
          <cell r="AO221">
            <v>8.5345450309521311</v>
          </cell>
          <cell r="AP221">
            <v>8.9204978766300655</v>
          </cell>
          <cell r="AQ221">
            <v>8.7012946737763741</v>
          </cell>
          <cell r="AR221">
            <v>8.0442037816565062</v>
          </cell>
          <cell r="AS221">
            <v>5.7637269255975525</v>
          </cell>
          <cell r="AT221">
            <v>5.1414873475821423</v>
          </cell>
          <cell r="AU221">
            <v>5.2048580757143554</v>
          </cell>
          <cell r="AV221">
            <v>5.2184967585150162</v>
          </cell>
          <cell r="AW221">
            <v>5.6238608902701737</v>
          </cell>
          <cell r="AX221">
            <v>5.4794311261512121</v>
          </cell>
          <cell r="AY221">
            <v>5.5297288914277942</v>
          </cell>
          <cell r="AZ221">
            <v>5.5698843420990443</v>
          </cell>
          <cell r="BA221">
            <v>5.5047160207267325</v>
          </cell>
          <cell r="BB221">
            <v>5.0865352644792665</v>
          </cell>
          <cell r="BC221">
            <v>5.137400617124058</v>
          </cell>
          <cell r="BD221">
            <v>5.1887746232953305</v>
          </cell>
          <cell r="BE221">
            <v>5.2406623695283088</v>
          </cell>
          <cell r="BF221">
            <v>5.2930689932235282</v>
          </cell>
        </row>
        <row r="222">
          <cell r="D222" t="str">
            <v>Replacement Shipments</v>
          </cell>
          <cell r="E222">
            <v>0</v>
          </cell>
          <cell r="F222">
            <v>0</v>
          </cell>
          <cell r="G222">
            <v>0</v>
          </cell>
          <cell r="H222">
            <v>0</v>
          </cell>
          <cell r="I222">
            <v>0</v>
          </cell>
          <cell r="J222">
            <v>0</v>
          </cell>
          <cell r="K222">
            <v>0</v>
          </cell>
          <cell r="L222">
            <v>328.15410730732037</v>
          </cell>
          <cell r="M222">
            <v>338.57646029373035</v>
          </cell>
          <cell r="N222">
            <v>349.16683541169408</v>
          </cell>
          <cell r="O222">
            <v>359.92037229935653</v>
          </cell>
          <cell r="P222">
            <v>370.83182057912205</v>
          </cell>
          <cell r="Q222">
            <v>381.89553758108929</v>
          </cell>
          <cell r="R222">
            <v>393.10548693846715</v>
          </cell>
          <cell r="S222">
            <v>404.45523808672465</v>
          </cell>
          <cell r="T222">
            <v>415.93796669618899</v>
          </cell>
          <cell r="U222">
            <v>427.54645606559029</v>
          </cell>
          <cell r="V222">
            <v>439.27309950166062</v>
          </cell>
          <cell r="W222">
            <v>451.10990370733123</v>
          </cell>
          <cell r="X222">
            <v>394.05155254732017</v>
          </cell>
          <cell r="Y222">
            <v>424.10101985373035</v>
          </cell>
          <cell r="Z222">
            <v>463.72642649169433</v>
          </cell>
          <cell r="AA222">
            <v>477.99585069935654</v>
          </cell>
          <cell r="AB222">
            <v>510.6725242191215</v>
          </cell>
          <cell r="AC222">
            <v>501.44102606108942</v>
          </cell>
          <cell r="AD222">
            <v>508.34062629846733</v>
          </cell>
          <cell r="AE222">
            <v>556.5721463267239</v>
          </cell>
          <cell r="AF222">
            <v>525.04746389618902</v>
          </cell>
          <cell r="AG222">
            <v>553.76640574559065</v>
          </cell>
          <cell r="AH222">
            <v>552.63250698166098</v>
          </cell>
          <cell r="AI222">
            <v>589.70455242733124</v>
          </cell>
          <cell r="AJ222">
            <v>519.08429026732028</v>
          </cell>
          <cell r="AK222">
            <v>569.36260049373038</v>
          </cell>
          <cell r="AL222">
            <v>642.06000249169438</v>
          </cell>
          <cell r="AM222">
            <v>678.06179069935695</v>
          </cell>
          <cell r="AN222">
            <v>644.5556962191215</v>
          </cell>
          <cell r="AO222">
            <v>656.90484806108998</v>
          </cell>
          <cell r="AP222">
            <v>659.24614629846667</v>
          </cell>
          <cell r="AQ222">
            <v>719.8225621422755</v>
          </cell>
          <cell r="AR222">
            <v>705.31572233276563</v>
          </cell>
          <cell r="AS222">
            <v>726.55512386861687</v>
          </cell>
          <cell r="AT222">
            <v>583.67779937750652</v>
          </cell>
          <cell r="AU222">
            <v>697.56942603060588</v>
          </cell>
          <cell r="AV222">
            <v>640.31221774789083</v>
          </cell>
          <cell r="AW222">
            <v>686.27189798122697</v>
          </cell>
          <cell r="AX222">
            <v>747.54945017924956</v>
          </cell>
          <cell r="AY222">
            <v>781.17637260832214</v>
          </cell>
          <cell r="AZ222">
            <v>737.66406002782901</v>
          </cell>
          <cell r="BA222">
            <v>750.58183784033736</v>
          </cell>
          <cell r="BB222">
            <v>757.1594369758551</v>
          </cell>
          <cell r="BC222">
            <v>815.32983162945152</v>
          </cell>
          <cell r="BD222">
            <v>793.61062179178987</v>
          </cell>
          <cell r="BE222">
            <v>789.81902210120484</v>
          </cell>
          <cell r="BF222">
            <v>640.11186305199931</v>
          </cell>
        </row>
        <row r="223">
          <cell r="D223" t="str">
            <v>Net New Shipments</v>
          </cell>
          <cell r="E223">
            <v>0</v>
          </cell>
          <cell r="F223">
            <v>0</v>
          </cell>
          <cell r="G223">
            <v>0</v>
          </cell>
          <cell r="H223">
            <v>0</v>
          </cell>
          <cell r="I223">
            <v>0</v>
          </cell>
          <cell r="J223">
            <v>0</v>
          </cell>
          <cell r="K223">
            <v>0</v>
          </cell>
          <cell r="L223">
            <v>65.897445239999797</v>
          </cell>
          <cell r="M223">
            <v>85.524559559999986</v>
          </cell>
          <cell r="N223">
            <v>114.55959108000025</v>
          </cell>
          <cell r="O223">
            <v>118.07547840000001</v>
          </cell>
          <cell r="P223">
            <v>139.84070363999945</v>
          </cell>
          <cell r="Q223">
            <v>119.54548848000013</v>
          </cell>
          <cell r="R223">
            <v>115.23513936000018</v>
          </cell>
          <cell r="S223">
            <v>152.11690823999925</v>
          </cell>
          <cell r="T223">
            <v>109.10949720000001</v>
          </cell>
          <cell r="U223">
            <v>126.21994968000035</v>
          </cell>
          <cell r="V223">
            <v>113.3594074800003</v>
          </cell>
          <cell r="W223">
            <v>138.59464872000001</v>
          </cell>
          <cell r="X223">
            <v>125.03273772000011</v>
          </cell>
          <cell r="Y223">
            <v>145.26158064000001</v>
          </cell>
          <cell r="Z223">
            <v>178.33357599999999</v>
          </cell>
          <cell r="AA223">
            <v>200.06594000000041</v>
          </cell>
          <cell r="AB223">
            <v>133.88317199999997</v>
          </cell>
          <cell r="AC223">
            <v>155.46382200000062</v>
          </cell>
          <cell r="AD223">
            <v>150.90551999999934</v>
          </cell>
          <cell r="AE223">
            <v>163.25041581555161</v>
          </cell>
          <cell r="AF223">
            <v>180.26825843657662</v>
          </cell>
          <cell r="AG223">
            <v>172.78871812302623</v>
          </cell>
          <cell r="AH223">
            <v>31.045292395845536</v>
          </cell>
          <cell r="AI223">
            <v>107.86487360327465</v>
          </cell>
          <cell r="AJ223">
            <v>121.22792748057054</v>
          </cell>
          <cell r="AK223">
            <v>116.90929748749659</v>
          </cell>
          <cell r="AL223">
            <v>105.48944768755518</v>
          </cell>
          <cell r="AM223">
            <v>103.11458190896518</v>
          </cell>
          <cell r="AN223">
            <v>93.108363808707509</v>
          </cell>
          <cell r="AO223">
            <v>93.676989779247378</v>
          </cell>
          <cell r="AP223">
            <v>97.913290677388432</v>
          </cell>
          <cell r="AQ223">
            <v>95.507269487176018</v>
          </cell>
          <cell r="AR223">
            <v>88.294899459024236</v>
          </cell>
          <cell r="AS223">
            <v>63.263898232587962</v>
          </cell>
          <cell r="AT223">
            <v>56.434063674492791</v>
          </cell>
          <cell r="AU223">
            <v>57.129634326476662</v>
          </cell>
          <cell r="AV223">
            <v>57.279335422979784</v>
          </cell>
          <cell r="AW223">
            <v>61.728698744587746</v>
          </cell>
          <cell r="AX223">
            <v>60.143406794270049</v>
          </cell>
          <cell r="AY223">
            <v>60.69548581273375</v>
          </cell>
          <cell r="AZ223">
            <v>61.136240619051023</v>
          </cell>
          <cell r="BA223">
            <v>60.420939199584609</v>
          </cell>
          <cell r="BB223">
            <v>55.830897869111141</v>
          </cell>
          <cell r="BC223">
            <v>56.389206847801688</v>
          </cell>
          <cell r="BD223">
            <v>56.953098916279487</v>
          </cell>
          <cell r="BE223">
            <v>57.522629905442955</v>
          </cell>
          <cell r="BF223">
            <v>58.097856204496566</v>
          </cell>
        </row>
        <row r="224">
          <cell r="D224" t="str">
            <v>Replacement Shipments</v>
          </cell>
          <cell r="E224">
            <v>0</v>
          </cell>
          <cell r="F224">
            <v>0</v>
          </cell>
          <cell r="G224">
            <v>0</v>
          </cell>
          <cell r="H224">
            <v>0</v>
          </cell>
          <cell r="I224">
            <v>0</v>
          </cell>
          <cell r="J224">
            <v>0</v>
          </cell>
          <cell r="K224">
            <v>0</v>
          </cell>
          <cell r="L224">
            <v>-1.0913936421275139E-11</v>
          </cell>
          <cell r="M224">
            <v>-1.1276331540817755E-11</v>
          </cell>
          <cell r="N224">
            <v>-1.1645331268063088E-11</v>
          </cell>
          <cell r="O224">
            <v>-1.2020799620039145E-11</v>
          </cell>
          <cell r="P224">
            <v>-1.2402586756110614E-11</v>
          </cell>
          <cell r="Q224">
            <v>-1.2790528806382952E-11</v>
          </cell>
          <cell r="R224">
            <v>-1.318444772817853E-11</v>
          </cell>
          <cell r="S224">
            <v>-1.3584151191931446E-11</v>
          </cell>
          <cell r="T224">
            <v>-1.3989432497793381E-11</v>
          </cell>
          <cell r="U224">
            <v>-1.4400070524181478E-11</v>
          </cell>
          <cell r="V224">
            <v>-1.481582970943142E-11</v>
          </cell>
          <cell r="W224">
            <v>-1.5236460067644164E-11</v>
          </cell>
          <cell r="X224">
            <v>-1.566169723973369E-11</v>
          </cell>
          <cell r="Y224">
            <v>-1.609126258059543E-11</v>
          </cell>
          <cell r="Z224">
            <v>-1.652486328322125E-11</v>
          </cell>
          <cell r="AA224">
            <v>-1.0913936421275139E-11</v>
          </cell>
          <cell r="AB224">
            <v>-1.1276331540817755E-11</v>
          </cell>
          <cell r="AC224">
            <v>-1.1645331268063088E-11</v>
          </cell>
          <cell r="AD224">
            <v>-1.2020799620039145E-11</v>
          </cell>
          <cell r="AE224">
            <v>-1.2402586756110614E-11</v>
          </cell>
          <cell r="AF224">
            <v>-1.2790528806382952E-11</v>
          </cell>
          <cell r="AG224">
            <v>-1.318444772817853E-11</v>
          </cell>
          <cell r="AH224">
            <v>-1.3584151191931446E-11</v>
          </cell>
          <cell r="AI224">
            <v>-1.3989432497793381E-11</v>
          </cell>
          <cell r="AJ224">
            <v>-1.4400070524181478E-11</v>
          </cell>
          <cell r="AK224">
            <v>-1.481582970943142E-11</v>
          </cell>
          <cell r="AL224">
            <v>-1.5236460067644164E-11</v>
          </cell>
          <cell r="AM224">
            <v>-1.566169723973369E-11</v>
          </cell>
          <cell r="AN224">
            <v>-1.609126258059543E-11</v>
          </cell>
          <cell r="AO224">
            <v>-1.652486328322125E-11</v>
          </cell>
          <cell r="AP224">
            <v>-1.0913936421275139E-11</v>
          </cell>
          <cell r="AQ224">
            <v>-1.1276331540817755E-11</v>
          </cell>
          <cell r="AR224">
            <v>-1.1645331268063088E-11</v>
          </cell>
          <cell r="AS224">
            <v>-1.2020799620039145E-11</v>
          </cell>
          <cell r="AT224">
            <v>-1.2402586756110614E-11</v>
          </cell>
          <cell r="AU224">
            <v>-1.2790528806382952E-11</v>
          </cell>
          <cell r="AV224">
            <v>-1.318444772817853E-11</v>
          </cell>
          <cell r="AW224">
            <v>-1.3584151191931446E-11</v>
          </cell>
          <cell r="AX224">
            <v>-1.3989432497793381E-11</v>
          </cell>
          <cell r="AY224">
            <v>-1.4400070524181478E-11</v>
          </cell>
          <cell r="AZ224">
            <v>-1.481582970943142E-11</v>
          </cell>
          <cell r="BA224">
            <v>-1.5236460067644164E-11</v>
          </cell>
          <cell r="BB224">
            <v>-1.566169723973369E-11</v>
          </cell>
          <cell r="BC224">
            <v>-1.609126258059543E-11</v>
          </cell>
          <cell r="BD224">
            <v>-1.652486328322125E-11</v>
          </cell>
          <cell r="BE224">
            <v>-1.0913936421275139E-11</v>
          </cell>
          <cell r="BF224">
            <v>-1.1276331540817755E-11</v>
          </cell>
        </row>
        <row r="225">
          <cell r="D225" t="str">
            <v>Net New Shipments</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row>
        <row r="226">
          <cell r="D226" t="str">
            <v>Replacement Shipments</v>
          </cell>
          <cell r="E226">
            <v>0</v>
          </cell>
          <cell r="F226">
            <v>0</v>
          </cell>
          <cell r="G226">
            <v>0</v>
          </cell>
          <cell r="H226">
            <v>0</v>
          </cell>
          <cell r="I226">
            <v>0</v>
          </cell>
          <cell r="J226">
            <v>0</v>
          </cell>
          <cell r="K226">
            <v>0</v>
          </cell>
          <cell r="L226">
            <v>6340.1107309180989</v>
          </cell>
          <cell r="M226">
            <v>6544.5283531124978</v>
          </cell>
          <cell r="N226">
            <v>6752.3861342794053</v>
          </cell>
          <cell r="O226">
            <v>6963.5948581266503</v>
          </cell>
          <cell r="P226">
            <v>7178.0575922213948</v>
          </cell>
          <cell r="Q226">
            <v>7395.6696258674319</v>
          </cell>
          <cell r="R226">
            <v>7616.3184247026011</v>
          </cell>
          <cell r="S226">
            <v>7839.8836026865183</v>
          </cell>
          <cell r="T226">
            <v>8066.2369121118963</v>
          </cell>
          <cell r="U226">
            <v>8295.2422522320412</v>
          </cell>
          <cell r="V226">
            <v>8526.7556970529622</v>
          </cell>
          <cell r="W226">
            <v>8760.6255427908054</v>
          </cell>
          <cell r="X226">
            <v>8996.6923754442341</v>
          </cell>
          <cell r="Y226">
            <v>7743.9903462115508</v>
          </cell>
          <cell r="Z226">
            <v>8366.5441434963541</v>
          </cell>
          <cell r="AA226">
            <v>9192.9644308708594</v>
          </cell>
          <cell r="AB226">
            <v>9479.0756417604953</v>
          </cell>
          <cell r="AC226">
            <v>10157.224880323254</v>
          </cell>
          <cell r="AD226">
            <v>9942.4675141033058</v>
          </cell>
          <cell r="AE226">
            <v>10071.288606381313</v>
          </cell>
          <cell r="AF226">
            <v>11080.583235909549</v>
          </cell>
          <cell r="AG226">
            <v>10390.706372136134</v>
          </cell>
          <cell r="AH226">
            <v>10984.232906630888</v>
          </cell>
          <cell r="AI226">
            <v>10941.765274181722</v>
          </cell>
          <cell r="AJ226">
            <v>11713.246868521064</v>
          </cell>
          <cell r="AK226">
            <v>11660.390658285927</v>
          </cell>
          <cell r="AL226">
            <v>10838.644034273155</v>
          </cell>
          <cell r="AM226">
            <v>12165.763842484312</v>
          </cell>
          <cell r="AN226">
            <v>13455.170558249512</v>
          </cell>
          <cell r="AO226">
            <v>12331.323635853283</v>
          </cell>
          <cell r="AP226">
            <v>13469.227186733307</v>
          </cell>
          <cell r="AQ226">
            <v>13157.359724137959</v>
          </cell>
          <cell r="AR226">
            <v>13549.176559653897</v>
          </cell>
          <cell r="AS226">
            <v>14921.019422500074</v>
          </cell>
          <cell r="AT226">
            <v>14071.798381729866</v>
          </cell>
          <cell r="AU226">
            <v>11645.62202401807</v>
          </cell>
          <cell r="AV226">
            <v>13239.719264755018</v>
          </cell>
          <cell r="AW226">
            <v>14295.887448507336</v>
          </cell>
          <cell r="AX226">
            <v>14151.027115939556</v>
          </cell>
          <cell r="AY226">
            <v>13085.991935208633</v>
          </cell>
          <cell r="AZ226">
            <v>14362.517586947137</v>
          </cell>
          <cell r="BA226">
            <v>15438.751765203948</v>
          </cell>
          <cell r="BB226">
            <v>14327.018854297241</v>
          </cell>
          <cell r="BC226">
            <v>15555.172587919398</v>
          </cell>
          <cell r="BD226">
            <v>15192.047233753254</v>
          </cell>
          <cell r="BE226">
            <v>15430.211689824129</v>
          </cell>
          <cell r="BF226">
            <v>16268.793934687361</v>
          </cell>
        </row>
        <row r="227">
          <cell r="D227" t="str">
            <v>Net New Shipments</v>
          </cell>
          <cell r="E227">
            <v>0</v>
          </cell>
          <cell r="F227">
            <v>0</v>
          </cell>
          <cell r="G227">
            <v>0</v>
          </cell>
          <cell r="H227">
            <v>0</v>
          </cell>
          <cell r="I227">
            <v>0</v>
          </cell>
          <cell r="J227">
            <v>0</v>
          </cell>
          <cell r="K227">
            <v>0</v>
          </cell>
          <cell r="L227">
            <v>1403.8796152934519</v>
          </cell>
          <cell r="M227">
            <v>1822.0157903838553</v>
          </cell>
          <cell r="N227">
            <v>2440.578296591455</v>
          </cell>
          <cell r="O227">
            <v>2515.4807836338441</v>
          </cell>
          <cell r="P227">
            <v>2979.1672881018603</v>
          </cell>
          <cell r="Q227">
            <v>2546.797888235873</v>
          </cell>
          <cell r="R227">
            <v>2454.9701816787124</v>
          </cell>
          <cell r="S227">
            <v>3240.699633223031</v>
          </cell>
          <cell r="T227">
            <v>2324.4694600242378</v>
          </cell>
          <cell r="U227">
            <v>2688.9906543988473</v>
          </cell>
          <cell r="V227">
            <v>2415.0095771287597</v>
          </cell>
          <cell r="W227">
            <v>2952.6213257302588</v>
          </cell>
          <cell r="X227">
            <v>2663.6982828416931</v>
          </cell>
          <cell r="Y227">
            <v>3094.653688061604</v>
          </cell>
          <cell r="Z227">
            <v>3799.2196989879571</v>
          </cell>
          <cell r="AA227">
            <v>4262.206127378653</v>
          </cell>
          <cell r="AB227">
            <v>2852.2479940927878</v>
          </cell>
          <cell r="AC227">
            <v>3312.0023064100533</v>
          </cell>
          <cell r="AD227">
            <v>3214.8922100346535</v>
          </cell>
          <cell r="AE227">
            <v>3477.8879532725841</v>
          </cell>
          <cell r="AF227">
            <v>3840.436186590523</v>
          </cell>
          <cell r="AG227">
            <v>3681.0920095937327</v>
          </cell>
          <cell r="AH227">
            <v>661.38911738718161</v>
          </cell>
          <cell r="AI227">
            <v>2297.9539905732963</v>
          </cell>
          <cell r="AJ227">
            <v>2582.6405799862723</v>
          </cell>
          <cell r="AK227">
            <v>2490.6364576536289</v>
          </cell>
          <cell r="AL227">
            <v>2247.3479009354778</v>
          </cell>
          <cell r="AM227">
            <v>2196.7537444628251</v>
          </cell>
          <cell r="AN227">
            <v>1983.5812069544349</v>
          </cell>
          <cell r="AO227">
            <v>1995.6952184439579</v>
          </cell>
          <cell r="AP227">
            <v>2085.9454011860917</v>
          </cell>
          <cell r="AQ227">
            <v>2034.6875096152939</v>
          </cell>
          <cell r="AR227">
            <v>1881.0351301702322</v>
          </cell>
          <cell r="AS227">
            <v>1347.7745121872867</v>
          </cell>
          <cell r="AT227">
            <v>1202.271670961607</v>
          </cell>
          <cell r="AU227">
            <v>1217.0901127958205</v>
          </cell>
          <cell r="AV227">
            <v>1220.2793459596869</v>
          </cell>
          <cell r="AW227">
            <v>1315.0686120000901</v>
          </cell>
          <cell r="AX227">
            <v>1281.295541659696</v>
          </cell>
          <cell r="AY227">
            <v>1293.0570367712644</v>
          </cell>
          <cell r="AZ227">
            <v>1302.4468801206676</v>
          </cell>
          <cell r="BA227">
            <v>1287.2080938836734</v>
          </cell>
          <cell r="BB227">
            <v>1189.4218225989607</v>
          </cell>
          <cell r="BC227">
            <v>1201.3160408249532</v>
          </cell>
          <cell r="BD227">
            <v>1213.3292012331965</v>
          </cell>
          <cell r="BE227">
            <v>1225.4624932455481</v>
          </cell>
          <cell r="BF227">
            <v>1237.7171181779704</v>
          </cell>
        </row>
        <row r="228">
          <cell r="D228" t="str">
            <v>Replacement Shipments</v>
          </cell>
          <cell r="E228">
            <v>0</v>
          </cell>
          <cell r="F228">
            <v>0</v>
          </cell>
          <cell r="G228">
            <v>0</v>
          </cell>
          <cell r="H228">
            <v>0</v>
          </cell>
          <cell r="I228">
            <v>0</v>
          </cell>
          <cell r="J228">
            <v>0</v>
          </cell>
          <cell r="K228">
            <v>0</v>
          </cell>
          <cell r="L228">
            <v>172.5883616479332</v>
          </cell>
          <cell r="M228">
            <v>177.48824952509395</v>
          </cell>
          <cell r="N228">
            <v>182.44180179196513</v>
          </cell>
          <cell r="O228">
            <v>187.44577253501905</v>
          </cell>
          <cell r="P228">
            <v>192.49675086989726</v>
          </cell>
          <cell r="Q228">
            <v>185.4946479353224</v>
          </cell>
          <cell r="R228">
            <v>194.23858705736316</v>
          </cell>
          <cell r="S228">
            <v>204.87876993329218</v>
          </cell>
          <cell r="T228">
            <v>210.57134170087534</v>
          </cell>
          <cell r="U228">
            <v>219.88512911786404</v>
          </cell>
          <cell r="V228">
            <v>208.90812463490374</v>
          </cell>
          <cell r="W228">
            <v>216.80786411401883</v>
          </cell>
          <cell r="X228">
            <v>234.67149345614956</v>
          </cell>
          <cell r="Y228">
            <v>231.9408864898669</v>
          </cell>
          <cell r="Z228">
            <v>244.60582655639098</v>
          </cell>
          <cell r="AA228">
            <v>231.1100318708709</v>
          </cell>
          <cell r="AB228">
            <v>243.95219736951631</v>
          </cell>
          <cell r="AC228">
            <v>259.15967053848129</v>
          </cell>
          <cell r="AD228">
            <v>260.39096584378581</v>
          </cell>
          <cell r="AE228">
            <v>279.53319252827816</v>
          </cell>
          <cell r="AF228">
            <v>270.29377091555693</v>
          </cell>
          <cell r="AG228">
            <v>270.17376848813245</v>
          </cell>
          <cell r="AH228">
            <v>289.60790091761305</v>
          </cell>
          <cell r="AI228">
            <v>289.9464339863523</v>
          </cell>
          <cell r="AJ228">
            <v>311.50645940345441</v>
          </cell>
          <cell r="AK228">
            <v>305.60005241763974</v>
          </cell>
          <cell r="AL228">
            <v>304.01515118824852</v>
          </cell>
          <cell r="AM228">
            <v>295.68824940574041</v>
          </cell>
          <cell r="AN228">
            <v>311.07221411343812</v>
          </cell>
          <cell r="AO228">
            <v>335.24944871651189</v>
          </cell>
          <cell r="AP228">
            <v>328.49722024464518</v>
          </cell>
          <cell r="AQ228">
            <v>324.67569435795178</v>
          </cell>
          <cell r="AR228">
            <v>315.88366532322607</v>
          </cell>
          <cell r="AS228">
            <v>329.3078709691631</v>
          </cell>
          <cell r="AT228">
            <v>353.59647331251142</v>
          </cell>
          <cell r="AU228">
            <v>347.67394183408373</v>
          </cell>
          <cell r="AV228">
            <v>343.3811867793803</v>
          </cell>
          <cell r="AW228">
            <v>333.17658534439101</v>
          </cell>
          <cell r="AX228">
            <v>341.69836621935519</v>
          </cell>
          <cell r="AY228">
            <v>364.64931731110789</v>
          </cell>
          <cell r="AZ228">
            <v>358.86301621209623</v>
          </cell>
          <cell r="BA228">
            <v>354.59958073422888</v>
          </cell>
          <cell r="BB228">
            <v>345.26640544658312</v>
          </cell>
          <cell r="BC228">
            <v>353.47770035831468</v>
          </cell>
          <cell r="BD228">
            <v>376.53677840156968</v>
          </cell>
          <cell r="BE228">
            <v>370.83680094821852</v>
          </cell>
          <cell r="BF228">
            <v>366.43327073879129</v>
          </cell>
        </row>
        <row r="229">
          <cell r="D229" t="str">
            <v>Net New Shipments</v>
          </cell>
          <cell r="E229">
            <v>0</v>
          </cell>
          <cell r="F229">
            <v>0</v>
          </cell>
          <cell r="G229">
            <v>0</v>
          </cell>
          <cell r="H229">
            <v>0</v>
          </cell>
          <cell r="I229">
            <v>0</v>
          </cell>
          <cell r="J229">
            <v>0</v>
          </cell>
          <cell r="K229">
            <v>0</v>
          </cell>
          <cell r="L229">
            <v>12.906286287389207</v>
          </cell>
          <cell r="M229">
            <v>16.750337532269214</v>
          </cell>
          <cell r="N229">
            <v>22.436968141327046</v>
          </cell>
          <cell r="O229">
            <v>23.125569165856291</v>
          </cell>
          <cell r="P229">
            <v>27.388378247966784</v>
          </cell>
          <cell r="Q229">
            <v>23.413476699581338</v>
          </cell>
          <cell r="R229">
            <v>22.569277056655665</v>
          </cell>
          <cell r="S229">
            <v>29.792723522857386</v>
          </cell>
          <cell r="T229">
            <v>21.369544788991561</v>
          </cell>
          <cell r="U229">
            <v>24.72069743852694</v>
          </cell>
          <cell r="V229">
            <v>22.201907235967155</v>
          </cell>
          <cell r="W229">
            <v>27.144333255497486</v>
          </cell>
          <cell r="X229">
            <v>24.488177082331731</v>
          </cell>
          <cell r="Y229">
            <v>28.450079353918909</v>
          </cell>
          <cell r="Z229">
            <v>34.927365971887184</v>
          </cell>
          <cell r="AA229">
            <v>39.183739044686035</v>
          </cell>
          <cell r="AB229">
            <v>26.221571118616112</v>
          </cell>
          <cell r="AC229">
            <v>30.448230379131701</v>
          </cell>
          <cell r="AD229">
            <v>29.555468142566497</v>
          </cell>
          <cell r="AE229">
            <v>31.97326687517625</v>
          </cell>
          <cell r="AF229">
            <v>35.30628150208279</v>
          </cell>
          <cell r="AG229">
            <v>33.841382700116085</v>
          </cell>
          <cell r="AH229">
            <v>6.0803484881273562</v>
          </cell>
          <cell r="AI229">
            <v>21.125780127085818</v>
          </cell>
          <cell r="AJ229">
            <v>23.742989313057478</v>
          </cell>
          <cell r="AK229">
            <v>22.897167827005433</v>
          </cell>
          <cell r="AL229">
            <v>20.66054316970326</v>
          </cell>
          <cell r="AM229">
            <v>20.195415917485661</v>
          </cell>
          <cell r="AN229">
            <v>18.235656855724983</v>
          </cell>
          <cell r="AO229">
            <v>18.347024595999528</v>
          </cell>
          <cell r="AP229">
            <v>19.176721589438557</v>
          </cell>
          <cell r="AQ229">
            <v>18.705492421428517</v>
          </cell>
          <cell r="AR229">
            <v>17.292920021164946</v>
          </cell>
          <cell r="AS229">
            <v>12.390495250192089</v>
          </cell>
          <cell r="AT229">
            <v>11.052843998596472</v>
          </cell>
          <cell r="AU229">
            <v>11.189074378012492</v>
          </cell>
          <cell r="AV229">
            <v>11.21839395484858</v>
          </cell>
          <cell r="AW229">
            <v>12.089820102192107</v>
          </cell>
          <cell r="AX229">
            <v>11.779334138959484</v>
          </cell>
          <cell r="AY229">
            <v>11.887461090461784</v>
          </cell>
          <cell r="AZ229">
            <v>11.973784736122298</v>
          </cell>
          <cell r="BA229">
            <v>11.833690004562413</v>
          </cell>
          <cell r="BB229">
            <v>10.934711489290748</v>
          </cell>
          <cell r="BC229">
            <v>11.044058604183647</v>
          </cell>
          <cell r="BD229">
            <v>11.154499190225579</v>
          </cell>
          <cell r="BE229">
            <v>11.266044182127644</v>
          </cell>
          <cell r="BF229">
            <v>11.378704623948806</v>
          </cell>
        </row>
        <row r="230">
          <cell r="D230" t="str">
            <v>Replacement Shipments</v>
          </cell>
          <cell r="E230">
            <v>0</v>
          </cell>
          <cell r="F230">
            <v>0</v>
          </cell>
          <cell r="G230">
            <v>0</v>
          </cell>
          <cell r="H230">
            <v>0</v>
          </cell>
          <cell r="I230">
            <v>0</v>
          </cell>
          <cell r="J230">
            <v>0</v>
          </cell>
          <cell r="K230">
            <v>0</v>
          </cell>
          <cell r="L230">
            <v>639.6524388733269</v>
          </cell>
          <cell r="M230">
            <v>659.96814834671898</v>
          </cell>
          <cell r="N230">
            <v>680.61137395914386</v>
          </cell>
          <cell r="O230">
            <v>701.57264167920857</v>
          </cell>
          <cell r="P230">
            <v>722.84171723966085</v>
          </cell>
          <cell r="Q230">
            <v>744.40760169980877</v>
          </cell>
          <cell r="R230">
            <v>766.25852870764288</v>
          </cell>
          <cell r="S230">
            <v>788.38196352355783</v>
          </cell>
          <cell r="T230">
            <v>810.76460386359099</v>
          </cell>
          <cell r="U230">
            <v>833.39238261578146</v>
          </cell>
          <cell r="V230">
            <v>856.25047247858947</v>
          </cell>
          <cell r="W230">
            <v>879.32329256531932</v>
          </cell>
          <cell r="X230">
            <v>805.17831070325337</v>
          </cell>
          <cell r="Y230">
            <v>860.51394697037426</v>
          </cell>
          <cell r="Z230">
            <v>933.02237649924803</v>
          </cell>
          <cell r="AA230">
            <v>962.71160625177163</v>
          </cell>
          <cell r="AB230">
            <v>1024.6090909700804</v>
          </cell>
          <cell r="AC230">
            <v>1013.8294510639325</v>
          </cell>
          <cell r="AD230">
            <v>1030.8362709140922</v>
          </cell>
          <cell r="AE230">
            <v>1121.1236887529469</v>
          </cell>
          <cell r="AF230">
            <v>1070.1418877050335</v>
          </cell>
          <cell r="AG230">
            <v>1126.073412232771</v>
          </cell>
          <cell r="AH230">
            <v>1128.5610043969164</v>
          </cell>
          <cell r="AI230">
            <v>1200.2359723782813</v>
          </cell>
          <cell r="AJ230">
            <v>1104.4231343113897</v>
          </cell>
          <cell r="AK230">
            <v>1199.9751375926778</v>
          </cell>
          <cell r="AL230">
            <v>1337.2486271545749</v>
          </cell>
          <cell r="AM230">
            <v>1411.6618238515357</v>
          </cell>
          <cell r="AN230">
            <v>1353.760315109005</v>
          </cell>
          <cell r="AO230">
            <v>1386.8929238296669</v>
          </cell>
          <cell r="AP230">
            <v>1398.816054074566</v>
          </cell>
          <cell r="AQ230">
            <v>1516.2246487563191</v>
          </cell>
          <cell r="AR230">
            <v>1501.7925224420565</v>
          </cell>
          <cell r="AS230">
            <v>1547.3948985701506</v>
          </cell>
          <cell r="AT230">
            <v>1277.5811147666564</v>
          </cell>
          <cell r="AU230">
            <v>1410.4909347045036</v>
          </cell>
          <cell r="AV230">
            <v>1340.7259498049734</v>
          </cell>
          <cell r="AW230">
            <v>1427.8598892980963</v>
          </cell>
          <cell r="AX230">
            <v>1542.8733046648595</v>
          </cell>
          <cell r="AY230">
            <v>1612.6573083898447</v>
          </cell>
          <cell r="AZ230">
            <v>1535.2512386218611</v>
          </cell>
          <cell r="BA230">
            <v>1569.4922381283259</v>
          </cell>
          <cell r="BB230">
            <v>1589.6729526635238</v>
          </cell>
          <cell r="BC230">
            <v>1702.3916248727858</v>
          </cell>
          <cell r="BD230">
            <v>1673.9008292448257</v>
          </cell>
          <cell r="BE230">
            <v>1670.7116753405542</v>
          </cell>
          <cell r="BF230">
            <v>1387.5848772096315</v>
          </cell>
        </row>
        <row r="231">
          <cell r="D231" t="str">
            <v>Net New Shipments</v>
          </cell>
          <cell r="E231">
            <v>0</v>
          </cell>
          <cell r="F231">
            <v>0</v>
          </cell>
          <cell r="G231">
            <v>0</v>
          </cell>
          <cell r="H231">
            <v>0</v>
          </cell>
          <cell r="I231">
            <v>0</v>
          </cell>
          <cell r="J231">
            <v>0</v>
          </cell>
          <cell r="K231">
            <v>0</v>
          </cell>
          <cell r="L231">
            <v>165.52587182992647</v>
          </cell>
          <cell r="M231">
            <v>200.54579862365517</v>
          </cell>
          <cell r="N231">
            <v>252.41100254010416</v>
          </cell>
          <cell r="O231">
            <v>261.13896457256305</v>
          </cell>
          <cell r="P231">
            <v>301.76737373041942</v>
          </cell>
          <cell r="Q231">
            <v>269.42184936412377</v>
          </cell>
          <cell r="R231">
            <v>264.57774220644933</v>
          </cell>
          <cell r="S231">
            <v>332.74172522938898</v>
          </cell>
          <cell r="T231">
            <v>259.37728384144248</v>
          </cell>
          <cell r="U231">
            <v>292.68102961698969</v>
          </cell>
          <cell r="V231">
            <v>272.31053191832689</v>
          </cell>
          <cell r="W231">
            <v>320.91267981296187</v>
          </cell>
          <cell r="X231">
            <v>299.24482360813636</v>
          </cell>
          <cell r="Y231">
            <v>339.46119062230355</v>
          </cell>
          <cell r="Z231">
            <v>404.22625065532702</v>
          </cell>
          <cell r="AA231">
            <v>448.95021759976407</v>
          </cell>
          <cell r="AB231">
            <v>329.15122413892459</v>
          </cell>
          <cell r="AC231">
            <v>373.06347276573433</v>
          </cell>
          <cell r="AD231">
            <v>367.97978316047374</v>
          </cell>
          <cell r="AE231">
            <v>395.10096000337217</v>
          </cell>
          <cell r="AF231">
            <v>431.65063473702321</v>
          </cell>
          <cell r="AG231">
            <v>421.32148633737961</v>
          </cell>
          <cell r="AH231">
            <v>149.02011036974</v>
          </cell>
          <cell r="AI231">
            <v>210.25496232622208</v>
          </cell>
          <cell r="AJ231">
            <v>236.30281549358369</v>
          </cell>
          <cell r="AK231">
            <v>227.88475170541841</v>
          </cell>
          <cell r="AL231">
            <v>205.62467751028453</v>
          </cell>
          <cell r="AM231">
            <v>200.99548453830903</v>
          </cell>
          <cell r="AN231">
            <v>181.49092351285617</v>
          </cell>
          <cell r="AO231">
            <v>182.59931429865901</v>
          </cell>
          <cell r="AP231">
            <v>190.85689858895785</v>
          </cell>
          <cell r="AQ231">
            <v>186.16697611646669</v>
          </cell>
          <cell r="AR231">
            <v>172.10830680276922</v>
          </cell>
          <cell r="AS231">
            <v>123.31677677040352</v>
          </cell>
          <cell r="AT231">
            <v>110.00376244297513</v>
          </cell>
          <cell r="AU231">
            <v>111.35959939287568</v>
          </cell>
          <cell r="AV231">
            <v>111.65140336348122</v>
          </cell>
          <cell r="AW231">
            <v>120.32429831351328</v>
          </cell>
          <cell r="AX231">
            <v>117.23417742285164</v>
          </cell>
          <cell r="AY231">
            <v>118.31031416089172</v>
          </cell>
          <cell r="AZ231">
            <v>119.16945284155008</v>
          </cell>
          <cell r="BA231">
            <v>117.77515581066837</v>
          </cell>
          <cell r="BB231">
            <v>108.82804508985646</v>
          </cell>
          <cell r="BC231">
            <v>109.91632554075477</v>
          </cell>
          <cell r="BD231">
            <v>111.0154887961653</v>
          </cell>
          <cell r="BE231">
            <v>112.12564368412859</v>
          </cell>
          <cell r="BF231">
            <v>113.24690012096471</v>
          </cell>
        </row>
        <row r="232">
          <cell r="D232" t="str">
            <v>Replacement Shipments</v>
          </cell>
          <cell r="E232">
            <v>0</v>
          </cell>
          <cell r="F232">
            <v>0</v>
          </cell>
          <cell r="G232">
            <v>0</v>
          </cell>
          <cell r="H232">
            <v>0</v>
          </cell>
          <cell r="I232">
            <v>0</v>
          </cell>
          <cell r="J232">
            <v>0</v>
          </cell>
          <cell r="K232">
            <v>0</v>
          </cell>
          <cell r="L232">
            <v>357.78870615674532</v>
          </cell>
          <cell r="M232">
            <v>368.80777686862751</v>
          </cell>
          <cell r="N232">
            <v>379.98865823071463</v>
          </cell>
          <cell r="O232">
            <v>391.32556824036919</v>
          </cell>
          <cell r="P232">
            <v>402.8123214766261</v>
          </cell>
          <cell r="Q232">
            <v>414.44232858697518</v>
          </cell>
          <cell r="R232">
            <v>426.2085967306412</v>
          </cell>
          <cell r="S232">
            <v>438.10373100653902</v>
          </cell>
          <cell r="T232">
            <v>450.11993689163143</v>
          </cell>
          <cell r="U232">
            <v>462.24902371278995</v>
          </cell>
          <cell r="V232">
            <v>424.6023011153161</v>
          </cell>
          <cell r="W232">
            <v>452.07393697813308</v>
          </cell>
          <cell r="X232">
            <v>487.60789801821068</v>
          </cell>
          <cell r="Y232">
            <v>502.48459220564018</v>
          </cell>
          <cell r="Z232">
            <v>532.64915797456297</v>
          </cell>
          <cell r="AA232">
            <v>528.19993129571674</v>
          </cell>
          <cell r="AB232">
            <v>537.0402139362659</v>
          </cell>
          <cell r="AC232">
            <v>580.42078419440213</v>
          </cell>
          <cell r="AD232">
            <v>557.19975249869651</v>
          </cell>
          <cell r="AE232">
            <v>584.34149229301283</v>
          </cell>
          <cell r="AF232">
            <v>536.53620199299121</v>
          </cell>
          <cell r="AG232">
            <v>586.02466985372121</v>
          </cell>
          <cell r="AH232">
            <v>610.80104777446797</v>
          </cell>
          <cell r="AI232">
            <v>643.62995993415552</v>
          </cell>
          <cell r="AJ232">
            <v>702.9068470148809</v>
          </cell>
          <cell r="AK232">
            <v>718.11071453910051</v>
          </cell>
          <cell r="AL232">
            <v>671.05965990930054</v>
          </cell>
          <cell r="AM232">
            <v>733.83554585646789</v>
          </cell>
          <cell r="AN232">
            <v>707.52964404113857</v>
          </cell>
          <cell r="AO232">
            <v>746.24943241058781</v>
          </cell>
          <cell r="AP232">
            <v>714.20262554294231</v>
          </cell>
          <cell r="AQ232">
            <v>758.14945982933295</v>
          </cell>
          <cell r="AR232">
            <v>659.42671415355801</v>
          </cell>
          <cell r="AS232">
            <v>738.34434873783539</v>
          </cell>
          <cell r="AT232">
            <v>809.35511579503827</v>
          </cell>
          <cell r="AU232">
            <v>820.76686465635055</v>
          </cell>
          <cell r="AV232">
            <v>763.68822590301534</v>
          </cell>
          <cell r="AW232">
            <v>824.37878088750722</v>
          </cell>
          <cell r="AX232">
            <v>789.28658192146679</v>
          </cell>
          <cell r="AY232">
            <v>828.50567149490007</v>
          </cell>
          <cell r="AZ232">
            <v>800.17869145272971</v>
          </cell>
          <cell r="BA232">
            <v>842.01283771690123</v>
          </cell>
          <cell r="BB232">
            <v>736.95702738140392</v>
          </cell>
          <cell r="BC232">
            <v>793.89534744827961</v>
          </cell>
          <cell r="BD232">
            <v>858.90894801197328</v>
          </cell>
          <cell r="BE232">
            <v>870.93146613459965</v>
          </cell>
          <cell r="BF232">
            <v>813.98427747604546</v>
          </cell>
        </row>
        <row r="233">
          <cell r="D233" t="str">
            <v>Net New Shipments</v>
          </cell>
          <cell r="E233">
            <v>0</v>
          </cell>
          <cell r="F233">
            <v>0</v>
          </cell>
          <cell r="G233">
            <v>0</v>
          </cell>
          <cell r="H233">
            <v>0</v>
          </cell>
          <cell r="I233">
            <v>0</v>
          </cell>
          <cell r="J233">
            <v>0</v>
          </cell>
          <cell r="K233">
            <v>0</v>
          </cell>
          <cell r="L233">
            <v>66.813594958570775</v>
          </cell>
          <cell r="M233">
            <v>83.266160109505563</v>
          </cell>
          <cell r="N233">
            <v>107.6192397874961</v>
          </cell>
          <cell r="O233">
            <v>111.15902396527099</v>
          </cell>
          <cell r="P233">
            <v>129.83683649793693</v>
          </cell>
          <cell r="Q233">
            <v>113.75760270874162</v>
          </cell>
          <cell r="R233">
            <v>110.83161720562475</v>
          </cell>
          <cell r="S233">
            <v>142.31705318786317</v>
          </cell>
          <cell r="T233">
            <v>107.07981560706503</v>
          </cell>
          <cell r="U233">
            <v>122.09246858022289</v>
          </cell>
          <cell r="V233">
            <v>111.93390087767511</v>
          </cell>
          <cell r="W233">
            <v>133.95073287558807</v>
          </cell>
          <cell r="X233">
            <v>123.1931497562573</v>
          </cell>
          <cell r="Y233">
            <v>141.14536772851534</v>
          </cell>
          <cell r="Z233">
            <v>170.25768904031793</v>
          </cell>
          <cell r="AA233">
            <v>189.91078324338378</v>
          </cell>
          <cell r="AB233">
            <v>134.01944597303464</v>
          </cell>
          <cell r="AC233">
            <v>153.41476166206576</v>
          </cell>
          <cell r="AD233">
            <v>150.32989154244206</v>
          </cell>
          <cell r="AE233">
            <v>161.90794011757498</v>
          </cell>
          <cell r="AF233">
            <v>177.66642354995111</v>
          </cell>
          <cell r="AG233">
            <v>172.12478997561175</v>
          </cell>
          <cell r="AH233">
            <v>48.625666379090035</v>
          </cell>
          <cell r="AI233">
            <v>94.714388803679867</v>
          </cell>
          <cell r="AJ233">
            <v>106.44826878015738</v>
          </cell>
          <cell r="AK233">
            <v>102.65615011725004</v>
          </cell>
          <cell r="AL233">
            <v>92.628565993714801</v>
          </cell>
          <cell r="AM233">
            <v>90.54323503103933</v>
          </cell>
          <cell r="AN233">
            <v>81.756937880328223</v>
          </cell>
          <cell r="AO233">
            <v>82.256239084312256</v>
          </cell>
          <cell r="AP233">
            <v>85.976065909787394</v>
          </cell>
          <cell r="AQ233">
            <v>83.863377887568276</v>
          </cell>
          <cell r="AR233">
            <v>77.530313227845909</v>
          </cell>
          <cell r="AS233">
            <v>55.550998710444219</v>
          </cell>
          <cell r="AT233">
            <v>49.553832216935007</v>
          </cell>
          <cell r="AU233">
            <v>50.164601478249097</v>
          </cell>
          <cell r="AV233">
            <v>50.296051573030127</v>
          </cell>
          <cell r="AW233">
            <v>54.20296504257567</v>
          </cell>
          <cell r="AX233">
            <v>52.810945999359319</v>
          </cell>
          <cell r="AY233">
            <v>53.295717594212874</v>
          </cell>
          <cell r="AZ233">
            <v>53.682737211423955</v>
          </cell>
          <cell r="BA233">
            <v>53.054642684523969</v>
          </cell>
          <cell r="BB233">
            <v>49.024202146499192</v>
          </cell>
          <cell r="BC233">
            <v>49.51444416796312</v>
          </cell>
          <cell r="BD233">
            <v>50.009588609646016</v>
          </cell>
          <cell r="BE233">
            <v>50.509684495740657</v>
          </cell>
          <cell r="BF233">
            <v>51.014781340696572</v>
          </cell>
        </row>
        <row r="234">
          <cell r="D234"/>
          <cell r="E234"/>
          <cell r="F234"/>
          <cell r="G234"/>
          <cell r="H234"/>
          <cell r="I234"/>
          <cell r="J234"/>
          <cell r="K234"/>
          <cell r="L234"/>
          <cell r="M234"/>
          <cell r="N234"/>
          <cell r="O234"/>
          <cell r="P234"/>
          <cell r="Q234"/>
          <cell r="R234"/>
          <cell r="S234"/>
          <cell r="T234"/>
          <cell r="U234"/>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row>
        <row r="236">
          <cell r="D236" t="str">
            <v>University</v>
          </cell>
        </row>
        <row r="238">
          <cell r="D238"/>
        </row>
        <row r="240">
          <cell r="D240"/>
          <cell r="E240"/>
          <cell r="F240"/>
          <cell r="G240"/>
          <cell r="H240"/>
          <cell r="I240"/>
          <cell r="J240"/>
          <cell r="K240"/>
          <cell r="L240"/>
          <cell r="M240"/>
          <cell r="N240"/>
          <cell r="O240"/>
          <cell r="P240"/>
          <cell r="Q240"/>
          <cell r="R240"/>
          <cell r="S240"/>
          <cell r="T240"/>
          <cell r="U240"/>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row>
        <row r="241">
          <cell r="D241" t="str">
            <v>SHIPMENTS</v>
          </cell>
          <cell r="E241">
            <v>1981</v>
          </cell>
          <cell r="F241">
            <v>1982</v>
          </cell>
          <cell r="G241">
            <v>1983</v>
          </cell>
          <cell r="H241">
            <v>1984</v>
          </cell>
          <cell r="I241">
            <v>1985</v>
          </cell>
          <cell r="J241">
            <v>1986</v>
          </cell>
          <cell r="K241">
            <v>1987</v>
          </cell>
          <cell r="L241">
            <v>1988</v>
          </cell>
          <cell r="M241">
            <v>1989</v>
          </cell>
          <cell r="N241">
            <v>1990</v>
          </cell>
          <cell r="O241">
            <v>1991</v>
          </cell>
          <cell r="P241">
            <v>1992</v>
          </cell>
          <cell r="Q241">
            <v>1993</v>
          </cell>
          <cell r="R241">
            <v>1994</v>
          </cell>
          <cell r="S241">
            <v>1995</v>
          </cell>
          <cell r="T241">
            <v>1996</v>
          </cell>
          <cell r="U241">
            <v>1997</v>
          </cell>
          <cell r="V241">
            <v>1998</v>
          </cell>
          <cell r="W241">
            <v>1999</v>
          </cell>
          <cell r="X241">
            <v>2000</v>
          </cell>
          <cell r="Y241">
            <v>2001</v>
          </cell>
          <cell r="Z241">
            <v>2002</v>
          </cell>
          <cell r="AA241">
            <v>2003</v>
          </cell>
          <cell r="AB241">
            <v>2004</v>
          </cell>
          <cell r="AC241">
            <v>2005</v>
          </cell>
          <cell r="AD241">
            <v>2006</v>
          </cell>
          <cell r="AE241">
            <v>2007</v>
          </cell>
          <cell r="AF241">
            <v>2008</v>
          </cell>
          <cell r="AG241">
            <v>2009</v>
          </cell>
          <cell r="AH241">
            <v>2010</v>
          </cell>
          <cell r="AI241">
            <v>2011</v>
          </cell>
          <cell r="AJ241">
            <v>2012</v>
          </cell>
          <cell r="AK241">
            <v>2013</v>
          </cell>
          <cell r="AL241">
            <v>2014</v>
          </cell>
          <cell r="AM241">
            <v>2015</v>
          </cell>
          <cell r="AN241">
            <v>2016</v>
          </cell>
          <cell r="AO241">
            <v>2017</v>
          </cell>
          <cell r="AP241">
            <v>2018</v>
          </cell>
          <cell r="AQ241">
            <v>2019</v>
          </cell>
          <cell r="AR241">
            <v>2020</v>
          </cell>
          <cell r="AS241">
            <v>2021</v>
          </cell>
          <cell r="AT241">
            <v>2022</v>
          </cell>
          <cell r="AU241">
            <v>2023</v>
          </cell>
          <cell r="AV241">
            <v>2024</v>
          </cell>
          <cell r="AW241">
            <v>2025</v>
          </cell>
          <cell r="AX241">
            <v>2026</v>
          </cell>
          <cell r="AY241">
            <v>2027</v>
          </cell>
          <cell r="AZ241">
            <v>2028</v>
          </cell>
          <cell r="BA241">
            <v>2029</v>
          </cell>
          <cell r="BB241">
            <v>2030</v>
          </cell>
          <cell r="BC241">
            <v>2031</v>
          </cell>
          <cell r="BD241">
            <v>2032</v>
          </cell>
          <cell r="BE241">
            <v>2033</v>
          </cell>
          <cell r="BF241">
            <v>2034</v>
          </cell>
        </row>
        <row r="242">
          <cell r="D242" t="str">
            <v>Replacement Shipments</v>
          </cell>
          <cell r="E242">
            <v>0</v>
          </cell>
          <cell r="F242">
            <v>0</v>
          </cell>
          <cell r="G242">
            <v>0</v>
          </cell>
          <cell r="H242">
            <v>0</v>
          </cell>
          <cell r="I242">
            <v>0</v>
          </cell>
          <cell r="J242">
            <v>0</v>
          </cell>
          <cell r="K242">
            <v>0</v>
          </cell>
          <cell r="L242">
            <v>30.26827945477271</v>
          </cell>
          <cell r="M242">
            <v>31.140496160300238</v>
          </cell>
          <cell r="N242">
            <v>32.024717938026278</v>
          </cell>
          <cell r="O242">
            <v>32.920545149091346</v>
          </cell>
          <cell r="P242">
            <v>33.827551959941182</v>
          </cell>
          <cell r="Q242">
            <v>34.745286305624475</v>
          </cell>
          <cell r="R242">
            <v>35.673269907328908</v>
          </cell>
          <cell r="S242">
            <v>36.610998345674318</v>
          </cell>
          <cell r="T242">
            <v>37.557941191160587</v>
          </cell>
          <cell r="U242">
            <v>34.648559294772724</v>
          </cell>
          <cell r="V242">
            <v>36.825413120300247</v>
          </cell>
          <cell r="W242">
            <v>39.639627218026277</v>
          </cell>
          <cell r="X242">
            <v>40.76915954909132</v>
          </cell>
          <cell r="Y242">
            <v>43.122926199941183</v>
          </cell>
          <cell r="Z242">
            <v>42.6916139856245</v>
          </cell>
          <cell r="AA242">
            <v>43.333083667328928</v>
          </cell>
          <cell r="AB242">
            <v>46.722386185674338</v>
          </cell>
          <cell r="AC242">
            <v>44.810576391160573</v>
          </cell>
          <cell r="AD242">
            <v>43.038546174772705</v>
          </cell>
          <cell r="AE242">
            <v>44.360544800300254</v>
          </cell>
          <cell r="AF242">
            <v>48.852174738026264</v>
          </cell>
          <cell r="AG242">
            <v>49.080231069091305</v>
          </cell>
          <cell r="AH242">
            <v>52.778632439941212</v>
          </cell>
          <cell r="AI242">
            <v>53.666525985624517</v>
          </cell>
          <cell r="AJ242">
            <v>56.118507667328906</v>
          </cell>
          <cell r="AK242">
            <v>53.524890185674337</v>
          </cell>
          <cell r="AL242">
            <v>53.695336391160545</v>
          </cell>
          <cell r="AM242">
            <v>50.901474174772716</v>
          </cell>
          <cell r="AN242">
            <v>53.061825929473393</v>
          </cell>
          <cell r="AO242">
            <v>58.565363255025346</v>
          </cell>
          <cell r="AP242">
            <v>58.304963569726439</v>
          </cell>
          <cell r="AQ242">
            <v>55.726351814369046</v>
          </cell>
          <cell r="AR242">
            <v>61.33130419799955</v>
          </cell>
          <cell r="AS242">
            <v>64.354348631284381</v>
          </cell>
          <cell r="AT242">
            <v>61.496533199644603</v>
          </cell>
          <cell r="AU242">
            <v>60.816768444108845</v>
          </cell>
          <cell r="AV242">
            <v>57.754512224975315</v>
          </cell>
          <cell r="AW242">
            <v>59.435092995343595</v>
          </cell>
          <cell r="AX242">
            <v>65.274503991840248</v>
          </cell>
          <cell r="AY242">
            <v>65.406874646114417</v>
          </cell>
          <cell r="AZ242">
            <v>62.790739424373641</v>
          </cell>
          <cell r="BA242">
            <v>68.123077399594422</v>
          </cell>
          <cell r="BB242">
            <v>69.810466856316623</v>
          </cell>
          <cell r="BC242">
            <v>66.403034290653125</v>
          </cell>
          <cell r="BD242">
            <v>65.629567728561085</v>
          </cell>
          <cell r="BE242">
            <v>62.652020665916552</v>
          </cell>
          <cell r="BF242">
            <v>64.392610155457916</v>
          </cell>
        </row>
        <row r="243">
          <cell r="D243" t="str">
            <v>Net New Shipments</v>
          </cell>
          <cell r="E243">
            <v>0</v>
          </cell>
          <cell r="F243">
            <v>0</v>
          </cell>
          <cell r="G243">
            <v>0</v>
          </cell>
          <cell r="H243">
            <v>0</v>
          </cell>
          <cell r="I243">
            <v>0</v>
          </cell>
          <cell r="J243">
            <v>0</v>
          </cell>
          <cell r="K243">
            <v>0</v>
          </cell>
          <cell r="L243">
            <v>4.3802798400000142</v>
          </cell>
          <cell r="M243">
            <v>5.6849169600000096</v>
          </cell>
          <cell r="N243">
            <v>7.61490928</v>
          </cell>
          <cell r="O243">
            <v>7.848614399999974</v>
          </cell>
          <cell r="P243">
            <v>9.295374240000001</v>
          </cell>
          <cell r="Q243">
            <v>7.9463276800000244</v>
          </cell>
          <cell r="R243">
            <v>7.65981376000002</v>
          </cell>
          <cell r="S243">
            <v>10.11138784000002</v>
          </cell>
          <cell r="T243">
            <v>7.2526351999999861</v>
          </cell>
          <cell r="U243">
            <v>8.3899868799999808</v>
          </cell>
          <cell r="V243">
            <v>7.5351316800000063</v>
          </cell>
          <cell r="W243">
            <v>9.2125475199999869</v>
          </cell>
          <cell r="X243">
            <v>8.3110715199999845</v>
          </cell>
          <cell r="Y243">
            <v>9.6557062400000291</v>
          </cell>
          <cell r="Z243">
            <v>10.974912000000018</v>
          </cell>
          <cell r="AA243">
            <v>12.785423999999978</v>
          </cell>
          <cell r="AB243">
            <v>6.8025040000000008</v>
          </cell>
          <cell r="AC243">
            <v>8.8847599999999716</v>
          </cell>
          <cell r="AD243">
            <v>7.8629280000000108</v>
          </cell>
          <cell r="AE243">
            <v>8.7012811291731396</v>
          </cell>
          <cell r="AF243">
            <v>9.7131885169990824</v>
          </cell>
          <cell r="AG243">
            <v>9.2247325006351275</v>
          </cell>
          <cell r="AH243">
            <v>2.9477193744278338</v>
          </cell>
          <cell r="AI243">
            <v>7.6647782123750341</v>
          </cell>
          <cell r="AJ243">
            <v>8.2358409639554679</v>
          </cell>
          <cell r="AK243">
            <v>7.9716430139702652</v>
          </cell>
          <cell r="AL243">
            <v>7.1214320529483075</v>
          </cell>
          <cell r="AM243">
            <v>6.8530380502025992</v>
          </cell>
          <cell r="AN243">
            <v>6.3732670658702055</v>
          </cell>
          <cell r="AO243">
            <v>6.7091407368149021</v>
          </cell>
          <cell r="AP243">
            <v>7.101911076387978</v>
          </cell>
          <cell r="AQ243">
            <v>7.0643876100045873</v>
          </cell>
          <cell r="AR243">
            <v>6.7917732015948786</v>
          </cell>
          <cell r="AS243">
            <v>5.4561182250322418</v>
          </cell>
          <cell r="AT243">
            <v>4.9065010910085221</v>
          </cell>
          <cell r="AU243">
            <v>4.8127992844522334</v>
          </cell>
          <cell r="AV243">
            <v>4.8975084409412375</v>
          </cell>
          <cell r="AW243">
            <v>4.9575171601143211</v>
          </cell>
          <cell r="AX243">
            <v>4.8259872565926116</v>
          </cell>
          <cell r="AY243">
            <v>5.0167536709096794</v>
          </cell>
          <cell r="AZ243">
            <v>5.133438384266924</v>
          </cell>
          <cell r="BA243">
            <v>4.9216030263580706</v>
          </cell>
          <cell r="BB243">
            <v>4.7293077683389129</v>
          </cell>
          <cell r="BC243">
            <v>4.7766008460222338</v>
          </cell>
          <cell r="BD243">
            <v>4.8243668544824914</v>
          </cell>
          <cell r="BE243">
            <v>4.8726105230273333</v>
          </cell>
          <cell r="BF243">
            <v>4.921336628257567</v>
          </cell>
        </row>
        <row r="244">
          <cell r="D244" t="str">
            <v>Replacement Shipments</v>
          </cell>
          <cell r="E244">
            <v>0</v>
          </cell>
          <cell r="F244">
            <v>0</v>
          </cell>
          <cell r="G244">
            <v>0</v>
          </cell>
          <cell r="H244">
            <v>0</v>
          </cell>
          <cell r="I244">
            <v>0</v>
          </cell>
          <cell r="J244">
            <v>0</v>
          </cell>
          <cell r="K244">
            <v>0</v>
          </cell>
          <cell r="L244">
            <v>22.420527352991485</v>
          </cell>
          <cell r="M244">
            <v>23.113864386224446</v>
          </cell>
          <cell r="N244">
            <v>23.818897465475157</v>
          </cell>
          <cell r="O244">
            <v>24.535393794944902</v>
          </cell>
          <cell r="P244">
            <v>25.263098881020881</v>
          </cell>
          <cell r="Q244">
            <v>26.001736290468635</v>
          </cell>
          <cell r="R244">
            <v>26.751007447395661</v>
          </cell>
          <cell r="S244">
            <v>27.510591470698863</v>
          </cell>
          <cell r="T244">
            <v>28.280145053641846</v>
          </cell>
          <cell r="U244">
            <v>29.059302387134011</v>
          </cell>
          <cell r="V244">
            <v>29.847675128201725</v>
          </cell>
          <cell r="W244">
            <v>30.644852415052544</v>
          </cell>
          <cell r="X244">
            <v>31.450400930037119</v>
          </cell>
          <cell r="Y244">
            <v>32.263865011709505</v>
          </cell>
          <cell r="Z244">
            <v>27.895877152991485</v>
          </cell>
          <cell r="AA244">
            <v>30.220010586224458</v>
          </cell>
          <cell r="AB244">
            <v>33.337534065475189</v>
          </cell>
          <cell r="AC244">
            <v>34.346161794944841</v>
          </cell>
          <cell r="AD244">
            <v>36.882316681020882</v>
          </cell>
          <cell r="AE244">
            <v>35.934645890468651</v>
          </cell>
          <cell r="AF244">
            <v>36.325774647395718</v>
          </cell>
          <cell r="AG244">
            <v>40.14982627069886</v>
          </cell>
          <cell r="AH244">
            <v>37.345939053641828</v>
          </cell>
          <cell r="AI244">
            <v>39.546785987134029</v>
          </cell>
          <cell r="AJ244">
            <v>39.266589728201723</v>
          </cell>
          <cell r="AK244">
            <v>42.160536815052481</v>
          </cell>
          <cell r="AL244">
            <v>41.839240330037121</v>
          </cell>
          <cell r="AM244">
            <v>44.333497811709584</v>
          </cell>
          <cell r="AN244">
            <v>41.614517152991532</v>
          </cell>
          <cell r="AO244">
            <v>46.201790586224412</v>
          </cell>
          <cell r="AP244">
            <v>41.840664065475131</v>
          </cell>
          <cell r="AQ244">
            <v>45.452111794944841</v>
          </cell>
          <cell r="AR244">
            <v>46.710976681020895</v>
          </cell>
          <cell r="AS244">
            <v>46.811247301935019</v>
          </cell>
          <cell r="AT244">
            <v>48.467260293644557</v>
          </cell>
          <cell r="AU244">
            <v>51.680741896492762</v>
          </cell>
          <cell r="AV244">
            <v>41.030588271676621</v>
          </cell>
          <cell r="AW244">
            <v>49.127758752602823</v>
          </cell>
          <cell r="AX244">
            <v>49.561390933146129</v>
          </cell>
          <cell r="AY244">
            <v>52.125090582515284</v>
          </cell>
          <cell r="AZ244">
            <v>50.741030396222534</v>
          </cell>
          <cell r="BA244">
            <v>52.899795374462805</v>
          </cell>
          <cell r="BB244">
            <v>49.581100985329265</v>
          </cell>
          <cell r="BC244">
            <v>54.588216507243125</v>
          </cell>
          <cell r="BD244">
            <v>50.718052910960054</v>
          </cell>
          <cell r="BE244">
            <v>54.282596307450518</v>
          </cell>
          <cell r="BF244">
            <v>55.200693183014494</v>
          </cell>
        </row>
        <row r="245">
          <cell r="D245" t="str">
            <v>Net New Shipments</v>
          </cell>
          <cell r="E245">
            <v>0</v>
          </cell>
          <cell r="F245">
            <v>0</v>
          </cell>
          <cell r="G245">
            <v>0</v>
          </cell>
          <cell r="H245">
            <v>0</v>
          </cell>
          <cell r="I245">
            <v>0</v>
          </cell>
          <cell r="J245">
            <v>0</v>
          </cell>
          <cell r="K245">
            <v>0</v>
          </cell>
          <cell r="L245">
            <v>5.4753498</v>
          </cell>
          <cell r="M245">
            <v>7.106146200000012</v>
          </cell>
          <cell r="N245">
            <v>9.5186366000000362</v>
          </cell>
          <cell r="O245">
            <v>9.8107679999999391</v>
          </cell>
          <cell r="P245">
            <v>11.619217800000001</v>
          </cell>
          <cell r="Q245">
            <v>9.9329096000000163</v>
          </cell>
          <cell r="R245">
            <v>9.5747672000000534</v>
          </cell>
          <cell r="S245">
            <v>12.639234799999999</v>
          </cell>
          <cell r="T245">
            <v>9.0657939999999826</v>
          </cell>
          <cell r="U245">
            <v>10.487483600000019</v>
          </cell>
          <cell r="V245">
            <v>9.418914599999999</v>
          </cell>
          <cell r="W245">
            <v>11.515684399999941</v>
          </cell>
          <cell r="X245">
            <v>10.3888394</v>
          </cell>
          <cell r="Y245">
            <v>12.069632800000079</v>
          </cell>
          <cell r="Z245">
            <v>13.71864000000005</v>
          </cell>
          <cell r="AA245">
            <v>15.981779999999958</v>
          </cell>
          <cell r="AB245">
            <v>8.5031299999999419</v>
          </cell>
          <cell r="AC245">
            <v>11.10595</v>
          </cell>
          <cell r="AD245">
            <v>9.8286600000000135</v>
          </cell>
          <cell r="AE245">
            <v>10.876601411466368</v>
          </cell>
          <cell r="AF245">
            <v>12.141485646248839</v>
          </cell>
          <cell r="AG245">
            <v>11.530915625793909</v>
          </cell>
          <cell r="AH245">
            <v>3.6846492180347923</v>
          </cell>
          <cell r="AI245">
            <v>9.5809727654687933</v>
          </cell>
          <cell r="AJ245">
            <v>10.294801204944406</v>
          </cell>
          <cell r="AK245">
            <v>9.9645537674628031</v>
          </cell>
          <cell r="AL245">
            <v>8.9017900661854128</v>
          </cell>
          <cell r="AM245">
            <v>8.5662975627532205</v>
          </cell>
          <cell r="AN245">
            <v>7.9665838323377329</v>
          </cell>
          <cell r="AO245">
            <v>8.3864259210187129</v>
          </cell>
          <cell r="AP245">
            <v>8.877388845484921</v>
          </cell>
          <cell r="AQ245">
            <v>8.8304845125056772</v>
          </cell>
          <cell r="AR245">
            <v>8.4897165019935983</v>
          </cell>
          <cell r="AS245">
            <v>6.8201477812904159</v>
          </cell>
          <cell r="AT245">
            <v>6.1331263637605389</v>
          </cell>
          <cell r="AU245">
            <v>6.0159991055653563</v>
          </cell>
          <cell r="AV245">
            <v>6.1218855511765469</v>
          </cell>
          <cell r="AW245">
            <v>6.1968964501428445</v>
          </cell>
          <cell r="AX245">
            <v>6.032484070740793</v>
          </cell>
          <cell r="AY245">
            <v>6.2709420886371845</v>
          </cell>
          <cell r="AZ245">
            <v>6.4167979803336266</v>
          </cell>
          <cell r="BA245">
            <v>6.152003782947526</v>
          </cell>
          <cell r="BB245">
            <v>5.9116347104236411</v>
          </cell>
          <cell r="BC245">
            <v>5.9707510575277638</v>
          </cell>
          <cell r="BD245">
            <v>6.0304585681031995</v>
          </cell>
          <cell r="BE245">
            <v>6.0907631537841098</v>
          </cell>
          <cell r="BF245">
            <v>6.1516707853219259</v>
          </cell>
        </row>
        <row r="246">
          <cell r="D246" t="str">
            <v>Replacement Shipments</v>
          </cell>
          <cell r="E246">
            <v>0</v>
          </cell>
          <cell r="F246">
            <v>0</v>
          </cell>
          <cell r="G246">
            <v>0</v>
          </cell>
          <cell r="H246">
            <v>0</v>
          </cell>
          <cell r="I246">
            <v>0</v>
          </cell>
          <cell r="J246">
            <v>0</v>
          </cell>
          <cell r="K246">
            <v>0</v>
          </cell>
          <cell r="L246">
            <v>28.334116393471049</v>
          </cell>
          <cell r="M246">
            <v>29.126706433323264</v>
          </cell>
          <cell r="N246">
            <v>29.929187710380035</v>
          </cell>
          <cell r="O246">
            <v>30.741160256686214</v>
          </cell>
          <cell r="P246">
            <v>31.562200911370791</v>
          </cell>
          <cell r="Q246">
            <v>32.391863385493558</v>
          </cell>
          <cell r="R246">
            <v>33.229678377459919</v>
          </cell>
          <cell r="S246">
            <v>31.426910484509733</v>
          </cell>
          <cell r="T246">
            <v>33.140668605642738</v>
          </cell>
          <cell r="U246">
            <v>35.305863924057661</v>
          </cell>
          <cell r="V246">
            <v>36.282849172881377</v>
          </cell>
          <cell r="W246">
            <v>38.12540681911598</v>
          </cell>
          <cell r="X246">
            <v>38.002544938241378</v>
          </cell>
          <cell r="Y246">
            <v>38.638060398866315</v>
          </cell>
          <cell r="Z246">
            <v>38.566280959924967</v>
          </cell>
          <cell r="AA246">
            <v>38.261553140503658</v>
          </cell>
          <cell r="AB246">
            <v>41.22980093132341</v>
          </cell>
          <cell r="AC246">
            <v>41.603196636138954</v>
          </cell>
          <cell r="AD246">
            <v>44.630131077388278</v>
          </cell>
          <cell r="AE246">
            <v>43.870761998833522</v>
          </cell>
          <cell r="AF246">
            <v>45.455686736611341</v>
          </cell>
          <cell r="AG246">
            <v>46.315361891537208</v>
          </cell>
          <cell r="AH246">
            <v>47.288986373770364</v>
          </cell>
          <cell r="AI246">
            <v>46.032860311992323</v>
          </cell>
          <cell r="AJ246">
            <v>47.87647921899255</v>
          </cell>
          <cell r="AK246">
            <v>50.181926429500429</v>
          </cell>
          <cell r="AL246">
            <v>50.014495240491726</v>
          </cell>
          <cell r="AM246">
            <v>52.313899715652298</v>
          </cell>
          <cell r="AN246">
            <v>52.828689626638464</v>
          </cell>
          <cell r="AO246">
            <v>49.370289257668013</v>
          </cell>
          <cell r="AP246">
            <v>51.444747595512446</v>
          </cell>
          <cell r="AQ246">
            <v>53.691578070771776</v>
          </cell>
          <cell r="AR246">
            <v>55.810482437346067</v>
          </cell>
          <cell r="AS246">
            <v>55.042740872645652</v>
          </cell>
          <cell r="AT246">
            <v>57.152639787412198</v>
          </cell>
          <cell r="AU246">
            <v>57.328676714663146</v>
          </cell>
          <cell r="AV246">
            <v>54.107427427992739</v>
          </cell>
          <cell r="AW246">
            <v>56.459210007606863</v>
          </cell>
          <cell r="AX246">
            <v>58.679546204111233</v>
          </cell>
          <cell r="AY246">
            <v>60.605965098921267</v>
          </cell>
          <cell r="AZ246">
            <v>58.895154604821357</v>
          </cell>
          <cell r="BA246">
            <v>60.616984107008449</v>
          </cell>
          <cell r="BB246">
            <v>60.726860787831612</v>
          </cell>
          <cell r="BC246">
            <v>57.565422286822432</v>
          </cell>
          <cell r="BD246">
            <v>59.959575358470921</v>
          </cell>
          <cell r="BE246">
            <v>62.087041938588669</v>
          </cell>
          <cell r="BF246">
            <v>64.14815570690449</v>
          </cell>
        </row>
        <row r="247">
          <cell r="D247" t="str">
            <v>Net New Shipments</v>
          </cell>
          <cell r="E247">
            <v>0</v>
          </cell>
          <cell r="F247">
            <v>0</v>
          </cell>
          <cell r="G247">
            <v>0</v>
          </cell>
          <cell r="H247">
            <v>0</v>
          </cell>
          <cell r="I247">
            <v>0</v>
          </cell>
          <cell r="J247">
            <v>0</v>
          </cell>
          <cell r="K247">
            <v>0</v>
          </cell>
          <cell r="L247">
            <v>3.0927940910386842</v>
          </cell>
          <cell r="M247">
            <v>4.0139621723194754</v>
          </cell>
          <cell r="N247">
            <v>5.3766762136776274</v>
          </cell>
          <cell r="O247">
            <v>5.5416889161951648</v>
          </cell>
          <cell r="P247">
            <v>6.5632059077451856</v>
          </cell>
          <cell r="Q247">
            <v>5.6106815527478204</v>
          </cell>
          <cell r="R247">
            <v>5.4083820214063962</v>
          </cell>
          <cell r="S247">
            <v>7.1393704754152338</v>
          </cell>
          <cell r="T247">
            <v>5.1208845348609202</v>
          </cell>
          <cell r="U247">
            <v>5.9239370072657476</v>
          </cell>
          <cell r="V247">
            <v>5.3203474632575762</v>
          </cell>
          <cell r="W247">
            <v>6.5047242582722955</v>
          </cell>
          <cell r="X247">
            <v>5.8682170605921442</v>
          </cell>
          <cell r="Y247">
            <v>6.8176263377450255</v>
          </cell>
          <cell r="Z247">
            <v>7.7490809316122409</v>
          </cell>
          <cell r="AA247">
            <v>9.0274332332667075</v>
          </cell>
          <cell r="AB247">
            <v>4.8030593806689126</v>
          </cell>
          <cell r="AC247">
            <v>6.2732825828535965</v>
          </cell>
          <cell r="AD247">
            <v>5.5517953521121512</v>
          </cell>
          <cell r="AE247">
            <v>6.1437332416581967</v>
          </cell>
          <cell r="AF247">
            <v>6.8582129790409567</v>
          </cell>
          <cell r="AG247">
            <v>6.5133277351012566</v>
          </cell>
          <cell r="AH247">
            <v>2.0813028838976493</v>
          </cell>
          <cell r="AI247">
            <v>5.4118872835201222</v>
          </cell>
          <cell r="AJ247">
            <v>5.8150988517792257</v>
          </cell>
          <cell r="AK247">
            <v>5.6285560078456403</v>
          </cell>
          <cell r="AL247">
            <v>5.0282456321539257</v>
          </cell>
          <cell r="AM247">
            <v>4.8387400717599007</v>
          </cell>
          <cell r="AN247">
            <v>4.4999870880246835</v>
          </cell>
          <cell r="AO247">
            <v>4.7371381703247266</v>
          </cell>
          <cell r="AP247">
            <v>5.0144624120944172</v>
          </cell>
          <cell r="AQ247">
            <v>4.9879681333394501</v>
          </cell>
          <cell r="AR247">
            <v>4.7954826615751971</v>
          </cell>
          <cell r="AS247">
            <v>3.8524137321757053</v>
          </cell>
          <cell r="AT247">
            <v>3.4643443195962504</v>
          </cell>
          <cell r="AU247">
            <v>3.3981840731684656</v>
          </cell>
          <cell r="AV247">
            <v>3.4579948588296929</v>
          </cell>
          <cell r="AW247">
            <v>3.5003653508640582</v>
          </cell>
          <cell r="AX247">
            <v>3.4074957344774361</v>
          </cell>
          <cell r="AY247">
            <v>3.5421906079832297</v>
          </cell>
          <cell r="AZ247">
            <v>3.6245784473833851</v>
          </cell>
          <cell r="BA247">
            <v>3.4750073772360111</v>
          </cell>
          <cell r="BB247">
            <v>3.3392330296006776</v>
          </cell>
          <cell r="BC247">
            <v>3.3726253598966309</v>
          </cell>
          <cell r="BD247">
            <v>3.4063516134956444</v>
          </cell>
          <cell r="BE247">
            <v>3.4404151296305372</v>
          </cell>
          <cell r="BF247">
            <v>3.4748192809269085</v>
          </cell>
        </row>
        <row r="248">
          <cell r="D248" t="str">
            <v>Replacement Shipments</v>
          </cell>
          <cell r="E248">
            <v>0</v>
          </cell>
          <cell r="F248">
            <v>0</v>
          </cell>
          <cell r="G248">
            <v>0</v>
          </cell>
          <cell r="H248">
            <v>0</v>
          </cell>
          <cell r="I248">
            <v>0</v>
          </cell>
          <cell r="J248">
            <v>0</v>
          </cell>
          <cell r="K248">
            <v>0</v>
          </cell>
          <cell r="L248">
            <v>167.72441905550659</v>
          </cell>
          <cell r="M248">
            <v>172.76973783190689</v>
          </cell>
          <cell r="N248">
            <v>177.89398478677728</v>
          </cell>
          <cell r="O248">
            <v>183.09521337310713</v>
          </cell>
          <cell r="P248">
            <v>188.37132112296371</v>
          </cell>
          <cell r="Q248">
            <v>193.72004850285347</v>
          </cell>
          <cell r="R248">
            <v>199.1389780657471</v>
          </cell>
          <cell r="S248">
            <v>204.62553391083748</v>
          </cell>
          <cell r="T248">
            <v>210.1769814615246</v>
          </cell>
          <cell r="U248">
            <v>215.79042757149261</v>
          </cell>
          <cell r="V248">
            <v>221.46282096806576</v>
          </cell>
          <cell r="W248">
            <v>227.19095304129817</v>
          </cell>
          <cell r="X248">
            <v>201.67158781550688</v>
          </cell>
          <cell r="Y248">
            <v>216.82784427190671</v>
          </cell>
          <cell r="Z248">
            <v>236.90953170677764</v>
          </cell>
          <cell r="AA248">
            <v>243.9219749731065</v>
          </cell>
          <cell r="AB248">
            <v>260.41047148296406</v>
          </cell>
          <cell r="AC248">
            <v>255.30408802285373</v>
          </cell>
          <cell r="AD248">
            <v>258.50253470574694</v>
          </cell>
          <cell r="AE248">
            <v>282.98878967083783</v>
          </cell>
          <cell r="AF248">
            <v>266.38490426152441</v>
          </cell>
          <cell r="AG248">
            <v>280.81282589149248</v>
          </cell>
          <cell r="AH248">
            <v>279.86009148806562</v>
          </cell>
          <cell r="AI248">
            <v>298.5881963212982</v>
          </cell>
          <cell r="AJ248">
            <v>266.08239209550675</v>
          </cell>
          <cell r="AK248">
            <v>291.65956763190673</v>
          </cell>
          <cell r="AL248">
            <v>321.96509970677789</v>
          </cell>
          <cell r="AM248">
            <v>343.00901097310651</v>
          </cell>
          <cell r="AN248">
            <v>313.12987748296422</v>
          </cell>
          <cell r="AO248">
            <v>324.16097802285333</v>
          </cell>
          <cell r="AP248">
            <v>319.44022670574691</v>
          </cell>
          <cell r="AQ248">
            <v>350.42371842192961</v>
          </cell>
          <cell r="AR248">
            <v>341.66211526826748</v>
          </cell>
          <cell r="AS248">
            <v>352.30450277141449</v>
          </cell>
          <cell r="AT248">
            <v>302.70491663988133</v>
          </cell>
          <cell r="AU248">
            <v>357.99022746720487</v>
          </cell>
          <cell r="AV248">
            <v>329.91015956616184</v>
          </cell>
          <cell r="AW248">
            <v>353.4398009901762</v>
          </cell>
          <cell r="AX248">
            <v>377.15619811712713</v>
          </cell>
          <cell r="AY248">
            <v>396.12005586217691</v>
          </cell>
          <cell r="AZ248">
            <v>362.52269724345791</v>
          </cell>
          <cell r="BA248">
            <v>376.15681873316919</v>
          </cell>
          <cell r="BB248">
            <v>374.48003754775368</v>
          </cell>
          <cell r="BC248">
            <v>405.17272239946533</v>
          </cell>
          <cell r="BD248">
            <v>394.29835758062757</v>
          </cell>
          <cell r="BE248">
            <v>394.58941901541425</v>
          </cell>
          <cell r="BF248">
            <v>340.73030009519726</v>
          </cell>
        </row>
        <row r="249">
          <cell r="D249" t="str">
            <v>Net New Shipments</v>
          </cell>
          <cell r="E249">
            <v>0</v>
          </cell>
          <cell r="F249">
            <v>0</v>
          </cell>
          <cell r="G249">
            <v>0</v>
          </cell>
          <cell r="H249">
            <v>0</v>
          </cell>
          <cell r="I249">
            <v>0</v>
          </cell>
          <cell r="J249">
            <v>0</v>
          </cell>
          <cell r="K249">
            <v>0</v>
          </cell>
          <cell r="L249">
            <v>33.947168760000295</v>
          </cell>
          <cell r="M249">
            <v>44.058106439999847</v>
          </cell>
          <cell r="N249">
            <v>59.015546920000361</v>
          </cell>
          <cell r="O249">
            <v>60.826761599999372</v>
          </cell>
          <cell r="P249">
            <v>72.039150360000349</v>
          </cell>
          <cell r="Q249">
            <v>61.58403952000026</v>
          </cell>
          <cell r="R249">
            <v>59.363556639999842</v>
          </cell>
          <cell r="S249">
            <v>78.363255760000357</v>
          </cell>
          <cell r="T249">
            <v>56.207922799999778</v>
          </cell>
          <cell r="U249">
            <v>65.022398319999866</v>
          </cell>
          <cell r="V249">
            <v>58.397270519999893</v>
          </cell>
          <cell r="W249">
            <v>71.397243280000012</v>
          </cell>
          <cell r="X249">
            <v>64.410804279999866</v>
          </cell>
          <cell r="Y249">
            <v>74.831723360000012</v>
          </cell>
          <cell r="Z249">
            <v>85.055568000000221</v>
          </cell>
          <cell r="AA249">
            <v>99.087035999999998</v>
          </cell>
          <cell r="AB249">
            <v>52.719406000000163</v>
          </cell>
          <cell r="AC249">
            <v>68.856889999999566</v>
          </cell>
          <cell r="AD249">
            <v>60.937691999999991</v>
          </cell>
          <cell r="AE249">
            <v>67.434928751091775</v>
          </cell>
          <cell r="AF249">
            <v>75.277211006743073</v>
          </cell>
          <cell r="AG249">
            <v>71.491676879922039</v>
          </cell>
          <cell r="AH249">
            <v>22.844825151815712</v>
          </cell>
          <cell r="AI249">
            <v>59.402031145906676</v>
          </cell>
          <cell r="AJ249">
            <v>63.82776747065509</v>
          </cell>
          <cell r="AK249">
            <v>61.78023335826947</v>
          </cell>
          <cell r="AL249">
            <v>55.191098410349241</v>
          </cell>
          <cell r="AM249">
            <v>53.111044889070399</v>
          </cell>
          <cell r="AN249">
            <v>49.392819760493694</v>
          </cell>
          <cell r="AO249">
            <v>51.995840710315861</v>
          </cell>
          <cell r="AP249">
            <v>55.039810842006773</v>
          </cell>
          <cell r="AQ249">
            <v>54.749003977535722</v>
          </cell>
          <cell r="AR249">
            <v>52.636242312360082</v>
          </cell>
          <cell r="AS249">
            <v>42.284916243999788</v>
          </cell>
          <cell r="AT249">
            <v>38.025383455315932</v>
          </cell>
          <cell r="AU249">
            <v>37.299194454504686</v>
          </cell>
          <cell r="AV249">
            <v>37.955690417294996</v>
          </cell>
          <cell r="AW249">
            <v>38.420757990886159</v>
          </cell>
          <cell r="AX249">
            <v>37.401401238592356</v>
          </cell>
          <cell r="AY249">
            <v>38.879840949550271</v>
          </cell>
          <cell r="AZ249">
            <v>39.784147478068917</v>
          </cell>
          <cell r="BA249">
            <v>38.142423454274663</v>
          </cell>
          <cell r="BB249">
            <v>36.652135204626575</v>
          </cell>
          <cell r="BC249">
            <v>37.018656556671885</v>
          </cell>
          <cell r="BD249">
            <v>37.38884312223945</v>
          </cell>
          <cell r="BE249">
            <v>37.76273155346189</v>
          </cell>
          <cell r="BF249">
            <v>38.140358868996373</v>
          </cell>
        </row>
        <row r="250">
          <cell r="D250" t="str">
            <v>Replacement Shipments</v>
          </cell>
          <cell r="E250">
            <v>0</v>
          </cell>
          <cell r="F250">
            <v>0</v>
          </cell>
          <cell r="G250">
            <v>0</v>
          </cell>
          <cell r="H250">
            <v>0</v>
          </cell>
          <cell r="I250">
            <v>0</v>
          </cell>
          <cell r="J250">
            <v>0</v>
          </cell>
          <cell r="K250">
            <v>0</v>
          </cell>
          <cell r="L250">
            <v>2.1827872842550278E-11</v>
          </cell>
          <cell r="M250">
            <v>2.2512085180320827E-11</v>
          </cell>
          <cell r="N250">
            <v>2.3208253566776232E-11</v>
          </cell>
          <cell r="O250">
            <v>2.3916165761933329E-11</v>
          </cell>
          <cell r="P250">
            <v>2.4635588019334333E-11</v>
          </cell>
          <cell r="Q250">
            <v>2.5366264806100875E-11</v>
          </cell>
          <cell r="R250">
            <v>2.6107918560138943E-11</v>
          </cell>
          <cell r="S250">
            <v>2.686024948627339E-11</v>
          </cell>
          <cell r="T250">
            <v>2.7622935393031551E-11</v>
          </cell>
          <cell r="U250">
            <v>2.8395631571728794E-11</v>
          </cell>
          <cell r="V250">
            <v>2.9177970719434296E-11</v>
          </cell>
          <cell r="W250">
            <v>2.996956290731347E-11</v>
          </cell>
          <cell r="X250">
            <v>3.0769995595753699E-11</v>
          </cell>
          <cell r="Y250">
            <v>3.1578833697583364E-11</v>
          </cell>
          <cell r="Z250">
            <v>3.2395619690589761E-11</v>
          </cell>
          <cell r="AA250">
            <v>2.1827872842550278E-11</v>
          </cell>
          <cell r="AB250">
            <v>2.2512085180320827E-11</v>
          </cell>
          <cell r="AC250">
            <v>2.3208253566776232E-11</v>
          </cell>
          <cell r="AD250">
            <v>2.3916165761933329E-11</v>
          </cell>
          <cell r="AE250">
            <v>2.4635588019334333E-11</v>
          </cell>
          <cell r="AF250">
            <v>2.5366264806100875E-11</v>
          </cell>
          <cell r="AG250">
            <v>2.6107918560138943E-11</v>
          </cell>
          <cell r="AH250">
            <v>2.686024948627339E-11</v>
          </cell>
          <cell r="AI250">
            <v>2.7622935393031551E-11</v>
          </cell>
          <cell r="AJ250">
            <v>2.8395631571728794E-11</v>
          </cell>
          <cell r="AK250">
            <v>2.9177970719434296E-11</v>
          </cell>
          <cell r="AL250">
            <v>2.996956290731347E-11</v>
          </cell>
          <cell r="AM250">
            <v>3.0769995595753699E-11</v>
          </cell>
          <cell r="AN250">
            <v>3.1578833697583364E-11</v>
          </cell>
          <cell r="AO250">
            <v>3.2395619690589761E-11</v>
          </cell>
          <cell r="AP250">
            <v>2.1827872842550278E-11</v>
          </cell>
          <cell r="AQ250">
            <v>2.2512085180320827E-11</v>
          </cell>
          <cell r="AR250">
            <v>2.3208253566776232E-11</v>
          </cell>
          <cell r="AS250">
            <v>2.3916165761933329E-11</v>
          </cell>
          <cell r="AT250">
            <v>2.4635588019334333E-11</v>
          </cell>
          <cell r="AU250">
            <v>2.5366264806100875E-11</v>
          </cell>
          <cell r="AV250">
            <v>2.6107918560138943E-11</v>
          </cell>
          <cell r="AW250">
            <v>2.686024948627339E-11</v>
          </cell>
          <cell r="AX250">
            <v>2.7622935393031551E-11</v>
          </cell>
          <cell r="AY250">
            <v>2.8395631571728794E-11</v>
          </cell>
          <cell r="AZ250">
            <v>2.9177970719434296E-11</v>
          </cell>
          <cell r="BA250">
            <v>2.996956290731347E-11</v>
          </cell>
          <cell r="BB250">
            <v>3.0769995595753699E-11</v>
          </cell>
          <cell r="BC250">
            <v>3.1578833697583364E-11</v>
          </cell>
          <cell r="BD250">
            <v>3.2395619690589761E-11</v>
          </cell>
          <cell r="BE250">
            <v>2.1827872842550278E-11</v>
          </cell>
          <cell r="BF250">
            <v>2.2512085180320827E-11</v>
          </cell>
        </row>
        <row r="251">
          <cell r="D251" t="str">
            <v>Net New Shipments</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row>
        <row r="252">
          <cell r="D252" t="str">
            <v>Replacement Shipments</v>
          </cell>
          <cell r="E252">
            <v>0</v>
          </cell>
          <cell r="F252">
            <v>0</v>
          </cell>
          <cell r="G252">
            <v>0</v>
          </cell>
          <cell r="H252">
            <v>0</v>
          </cell>
          <cell r="I252">
            <v>0</v>
          </cell>
          <cell r="J252">
            <v>0</v>
          </cell>
          <cell r="K252">
            <v>0</v>
          </cell>
          <cell r="L252">
            <v>3243.902903016955</v>
          </cell>
          <cell r="M252">
            <v>3342.8503924669417</v>
          </cell>
          <cell r="N252">
            <v>3443.4066856220193</v>
          </cell>
          <cell r="O252">
            <v>3545.5360657125661</v>
          </cell>
          <cell r="P252">
            <v>3649.1997368645225</v>
          </cell>
          <cell r="Q252">
            <v>3754.3557956043601</v>
          </cell>
          <cell r="R252">
            <v>3860.9592080457287</v>
          </cell>
          <cell r="S252">
            <v>3968.9617929888004</v>
          </cell>
          <cell r="T252">
            <v>4078.312211152911</v>
          </cell>
          <cell r="U252">
            <v>4188.9559607516658</v>
          </cell>
          <cell r="V252">
            <v>4300.8353796071187</v>
          </cell>
          <cell r="W252">
            <v>4413.8896539861289</v>
          </cell>
          <cell r="X252">
            <v>4528.0548343274031</v>
          </cell>
          <cell r="Y252">
            <v>3967.1136139257142</v>
          </cell>
          <cell r="Z252">
            <v>4281.4645875131746</v>
          </cell>
          <cell r="AA252">
            <v>4700.6742929570064</v>
          </cell>
          <cell r="AB252">
            <v>4841.3898027360656</v>
          </cell>
          <cell r="AC252">
            <v>5183.9222792200144</v>
          </cell>
          <cell r="AD252">
            <v>5066.3425865137633</v>
          </cell>
          <cell r="AE252">
            <v>5125.6408167893078</v>
          </cell>
          <cell r="AF252">
            <v>5638.4131191946099</v>
          </cell>
          <cell r="AG252">
            <v>5275.7661754078181</v>
          </cell>
          <cell r="AH252">
            <v>5574.1935705934911</v>
          </cell>
          <cell r="AI252">
            <v>5544.9312223704201</v>
          </cell>
          <cell r="AJ252">
            <v>5934.9370036047458</v>
          </cell>
          <cell r="AK252">
            <v>5900.2630406397857</v>
          </cell>
          <cell r="AL252">
            <v>5561.3291501998901</v>
          </cell>
          <cell r="AM252">
            <v>6093.4889785578043</v>
          </cell>
          <cell r="AN252">
            <v>6811.6251723669884</v>
          </cell>
          <cell r="AO252">
            <v>5964.5243816901884</v>
          </cell>
          <cell r="AP252">
            <v>6650.8499255262122</v>
          </cell>
          <cell r="AQ252">
            <v>6364.559585522753</v>
          </cell>
          <cell r="AR252">
            <v>6562.2749911132541</v>
          </cell>
          <cell r="AS252">
            <v>7242.1193272823766</v>
          </cell>
          <cell r="AT252">
            <v>6798.8253390724458</v>
          </cell>
          <cell r="AU252">
            <v>6060.8798788224694</v>
          </cell>
          <cell r="AV252">
            <v>6810.4324922458491</v>
          </cell>
          <cell r="AW252">
            <v>7294.7241898210614</v>
          </cell>
          <cell r="AX252">
            <v>7216.4295463953367</v>
          </cell>
          <cell r="AY252">
            <v>6737.1206808389688</v>
          </cell>
          <cell r="AZ252">
            <v>7224.9670350309671</v>
          </cell>
          <cell r="BA252">
            <v>7863.8901357669865</v>
          </cell>
          <cell r="BB252">
            <v>7072.2441208607452</v>
          </cell>
          <cell r="BC252">
            <v>7823.4184247948124</v>
          </cell>
          <cell r="BD252">
            <v>7530.9327334005447</v>
          </cell>
          <cell r="BE252">
            <v>7683.6378503082215</v>
          </cell>
          <cell r="BF252">
            <v>8142.9574665022119</v>
          </cell>
        </row>
        <row r="253">
          <cell r="D253" t="str">
            <v>Net New Shipments</v>
          </cell>
          <cell r="E253">
            <v>0</v>
          </cell>
          <cell r="F253">
            <v>0</v>
          </cell>
          <cell r="G253">
            <v>0</v>
          </cell>
          <cell r="H253">
            <v>0</v>
          </cell>
          <cell r="I253">
            <v>0</v>
          </cell>
          <cell r="J253">
            <v>0</v>
          </cell>
          <cell r="K253">
            <v>0</v>
          </cell>
          <cell r="L253">
            <v>723.21071090875921</v>
          </cell>
          <cell r="M253">
            <v>938.61419504623291</v>
          </cell>
          <cell r="N253">
            <v>1257.2676073349869</v>
          </cell>
          <cell r="O253">
            <v>1295.8537370234994</v>
          </cell>
          <cell r="P253">
            <v>1534.7225423554919</v>
          </cell>
          <cell r="Q253">
            <v>1311.9867909094028</v>
          </cell>
          <cell r="R253">
            <v>1264.6816087435793</v>
          </cell>
          <cell r="S253">
            <v>1669.4513262058099</v>
          </cell>
          <cell r="T253">
            <v>1197.4539642549062</v>
          </cell>
          <cell r="U253">
            <v>1385.2376098418251</v>
          </cell>
          <cell r="V253">
            <v>1244.0958427633013</v>
          </cell>
          <cell r="W253">
            <v>1521.0473496186169</v>
          </cell>
          <cell r="X253">
            <v>1372.2082063123817</v>
          </cell>
          <cell r="Y253">
            <v>1594.215536274176</v>
          </cell>
          <cell r="Z253">
            <v>1812.0243910446297</v>
          </cell>
          <cell r="AA253">
            <v>2110.950879409982</v>
          </cell>
          <cell r="AB253">
            <v>1123.1345789541228</v>
          </cell>
          <cell r="AC253">
            <v>1466.9276463061979</v>
          </cell>
          <cell r="AD253">
            <v>1298.2169990089897</v>
          </cell>
          <cell r="AE253">
            <v>1436.6341743239459</v>
          </cell>
          <cell r="AF253">
            <v>1603.7062080877658</v>
          </cell>
          <cell r="AG253">
            <v>1523.0591636646277</v>
          </cell>
          <cell r="AH253">
            <v>486.68630822897831</v>
          </cell>
          <cell r="AI253">
            <v>1265.501269875429</v>
          </cell>
          <cell r="AJ253">
            <v>1359.7871862163156</v>
          </cell>
          <cell r="AK253">
            <v>1316.166505755551</v>
          </cell>
          <cell r="AL253">
            <v>1175.7915306390787</v>
          </cell>
          <cell r="AM253">
            <v>1131.4780564731627</v>
          </cell>
          <cell r="AN253">
            <v>1052.2649633999981</v>
          </cell>
          <cell r="AO253">
            <v>1107.7197391705558</v>
          </cell>
          <cell r="AP253">
            <v>1172.5684992686001</v>
          </cell>
          <cell r="AQ253">
            <v>1166.3731478777918</v>
          </cell>
          <cell r="AR253">
            <v>1121.3628591949673</v>
          </cell>
          <cell r="AS253">
            <v>900.83813921983528</v>
          </cell>
          <cell r="AT253">
            <v>810.09302412578836</v>
          </cell>
          <cell r="AU253">
            <v>794.62228878278984</v>
          </cell>
          <cell r="AV253">
            <v>808.60828317642154</v>
          </cell>
          <cell r="AW253">
            <v>818.51608588291856</v>
          </cell>
          <cell r="AX253">
            <v>796.799702796372</v>
          </cell>
          <cell r="AY253">
            <v>828.29639231284091</v>
          </cell>
          <cell r="AZ253">
            <v>847.56174466058974</v>
          </cell>
          <cell r="BA253">
            <v>812.58644504848053</v>
          </cell>
          <cell r="BB253">
            <v>780.83733418425254</v>
          </cell>
          <cell r="BC253">
            <v>788.6457075260987</v>
          </cell>
          <cell r="BD253">
            <v>796.53216460137628</v>
          </cell>
          <cell r="BE253">
            <v>804.4974862473747</v>
          </cell>
          <cell r="BF253">
            <v>812.54246110984241</v>
          </cell>
        </row>
        <row r="254">
          <cell r="D254" t="str">
            <v>Replacement Shipments</v>
          </cell>
          <cell r="E254">
            <v>0</v>
          </cell>
          <cell r="F254">
            <v>0</v>
          </cell>
          <cell r="G254">
            <v>0</v>
          </cell>
          <cell r="H254">
            <v>0</v>
          </cell>
          <cell r="I254">
            <v>0</v>
          </cell>
          <cell r="J254">
            <v>0</v>
          </cell>
          <cell r="K254">
            <v>0</v>
          </cell>
          <cell r="L254">
            <v>87.750600175288128</v>
          </cell>
          <cell r="M254">
            <v>90.131255439096478</v>
          </cell>
          <cell r="N254">
            <v>92.538497857904119</v>
          </cell>
          <cell r="O254">
            <v>94.971018939053863</v>
          </cell>
          <cell r="P254">
            <v>97.427442718153117</v>
          </cell>
          <cell r="Q254">
            <v>94.399293111215968</v>
          </cell>
          <cell r="R254">
            <v>98.760217198144275</v>
          </cell>
          <cell r="S254">
            <v>104.09693599131502</v>
          </cell>
          <cell r="T254">
            <v>106.88419093358584</v>
          </cell>
          <cell r="U254">
            <v>111.53660727013599</v>
          </cell>
          <cell r="V254">
            <v>106.46078110797004</v>
          </cell>
          <cell r="W254">
            <v>110.38681446975481</v>
          </cell>
          <cell r="X254">
            <v>119.44470265460528</v>
          </cell>
          <cell r="Y254">
            <v>117.89274430973296</v>
          </cell>
          <cell r="Z254">
            <v>124.27151201119538</v>
          </cell>
          <cell r="AA254">
            <v>117.89812725983181</v>
          </cell>
          <cell r="AB254">
            <v>124.37025887410202</v>
          </cell>
          <cell r="AC254">
            <v>132.05982418186704</v>
          </cell>
          <cell r="AD254">
            <v>132.54884579508507</v>
          </cell>
          <cell r="AE254">
            <v>140.92999561319951</v>
          </cell>
          <cell r="AF254">
            <v>137.30473170902192</v>
          </cell>
          <cell r="AG254">
            <v>134.69557185488651</v>
          </cell>
          <cell r="AH254">
            <v>145.54572992468673</v>
          </cell>
          <cell r="AI254">
            <v>144.48374396572547</v>
          </cell>
          <cell r="AJ254">
            <v>154.13740438392665</v>
          </cell>
          <cell r="AK254">
            <v>152.04808378634189</v>
          </cell>
          <cell r="AL254">
            <v>148.69751146904508</v>
          </cell>
          <cell r="AM254">
            <v>150.01998309976602</v>
          </cell>
          <cell r="AN254">
            <v>156.11787662791426</v>
          </cell>
          <cell r="AO254">
            <v>166.63833574873092</v>
          </cell>
          <cell r="AP254">
            <v>164.14799715505538</v>
          </cell>
          <cell r="AQ254">
            <v>159.50691559700766</v>
          </cell>
          <cell r="AR254">
            <v>160.42200017135713</v>
          </cell>
          <cell r="AS254">
            <v>165.7916639811059</v>
          </cell>
          <cell r="AT254">
            <v>176.82193548490818</v>
          </cell>
          <cell r="AU254">
            <v>174.92777098913271</v>
          </cell>
          <cell r="AV254">
            <v>170.22973370793756</v>
          </cell>
          <cell r="AW254">
            <v>170.73102520110672</v>
          </cell>
          <cell r="AX254">
            <v>174.07333913096545</v>
          </cell>
          <cell r="AY254">
            <v>184.26936357980139</v>
          </cell>
          <cell r="AZ254">
            <v>182.2329719747793</v>
          </cell>
          <cell r="BA254">
            <v>177.66351213405125</v>
          </cell>
          <cell r="BB254">
            <v>178.25588902857237</v>
          </cell>
          <cell r="BC254">
            <v>181.39855773658428</v>
          </cell>
          <cell r="BD254">
            <v>191.88414069711609</v>
          </cell>
          <cell r="BE254">
            <v>190.02486125336387</v>
          </cell>
          <cell r="BF254">
            <v>185.1338629951934</v>
          </cell>
        </row>
        <row r="255">
          <cell r="D255" t="str">
            <v>Net New Shipments</v>
          </cell>
          <cell r="E255">
            <v>0</v>
          </cell>
          <cell r="F255">
            <v>0</v>
          </cell>
          <cell r="G255">
            <v>0</v>
          </cell>
          <cell r="H255">
            <v>0</v>
          </cell>
          <cell r="I255">
            <v>0</v>
          </cell>
          <cell r="J255">
            <v>0</v>
          </cell>
          <cell r="K255">
            <v>0</v>
          </cell>
          <cell r="L255">
            <v>6.6486929359278406</v>
          </cell>
          <cell r="M255">
            <v>8.6289617590477974</v>
          </cell>
          <cell r="N255">
            <v>11.558438133410903</v>
          </cell>
          <cell r="O255">
            <v>11.913171994531979</v>
          </cell>
          <cell r="P255">
            <v>14.10916455198287</v>
          </cell>
          <cell r="Q255">
            <v>12.061487996754067</v>
          </cell>
          <cell r="R255">
            <v>11.626597271610535</v>
          </cell>
          <cell r="S255">
            <v>15.347766663290258</v>
          </cell>
          <cell r="T255">
            <v>11.00855337614712</v>
          </cell>
          <cell r="U255">
            <v>12.734904741059392</v>
          </cell>
          <cell r="V255">
            <v>11.437346151861778</v>
          </cell>
          <cell r="W255">
            <v>13.98344440434721</v>
          </cell>
          <cell r="X255">
            <v>12.615121527261755</v>
          </cell>
          <cell r="Y255">
            <v>14.656101485352115</v>
          </cell>
          <cell r="Z255">
            <v>16.658483602004139</v>
          </cell>
          <cell r="AA255">
            <v>19.406604449190127</v>
          </cell>
          <cell r="AB255">
            <v>10.325312980784481</v>
          </cell>
          <cell r="AC255">
            <v>13.485905742819682</v>
          </cell>
          <cell r="AD255">
            <v>11.934898170640395</v>
          </cell>
          <cell r="AE255">
            <v>13.20740877072717</v>
          </cell>
          <cell r="AF255">
            <v>14.743352077319969</v>
          </cell>
          <cell r="AG255">
            <v>14.001939614158566</v>
          </cell>
          <cell r="AH255">
            <v>4.4742531750792978</v>
          </cell>
          <cell r="AI255">
            <v>11.63413266218879</v>
          </cell>
          <cell r="AJ255">
            <v>12.500931364804273</v>
          </cell>
          <cell r="AK255">
            <v>12.099913368713487</v>
          </cell>
          <cell r="AL255">
            <v>10.809404127962576</v>
          </cell>
          <cell r="AM255">
            <v>10.402017071591104</v>
          </cell>
          <cell r="AN255">
            <v>9.6737873531916421</v>
          </cell>
          <cell r="AO255">
            <v>10.183599736177257</v>
          </cell>
          <cell r="AP255">
            <v>10.779773834077332</v>
          </cell>
          <cell r="AQ255">
            <v>10.722818110929893</v>
          </cell>
          <cell r="AR255">
            <v>10.309025029749591</v>
          </cell>
          <cell r="AS255">
            <v>8.2816751498595522</v>
          </cell>
          <cell r="AT255">
            <v>7.4474280948932119</v>
          </cell>
          <cell r="AU255">
            <v>7.3052009856465938</v>
          </cell>
          <cell r="AV255">
            <v>7.4337784261136903</v>
          </cell>
          <cell r="AW255">
            <v>7.5248638274656514</v>
          </cell>
          <cell r="AX255">
            <v>7.3252186056188293</v>
          </cell>
          <cell r="AY255">
            <v>7.6147771173147021</v>
          </cell>
          <cell r="AZ255">
            <v>7.7918892785845628</v>
          </cell>
          <cell r="BA255">
            <v>7.4703508611421512</v>
          </cell>
          <cell r="BB255">
            <v>7.1784717643024578</v>
          </cell>
          <cell r="BC255">
            <v>7.250256481945371</v>
          </cell>
          <cell r="BD255">
            <v>7.3227590467649861</v>
          </cell>
          <cell r="BE255">
            <v>7.3959866372325678</v>
          </cell>
          <cell r="BF255">
            <v>7.4699465036047741</v>
          </cell>
        </row>
        <row r="256">
          <cell r="D256" t="str">
            <v>Replacement Shipments</v>
          </cell>
          <cell r="E256">
            <v>0</v>
          </cell>
          <cell r="F256">
            <v>0</v>
          </cell>
          <cell r="G256">
            <v>0</v>
          </cell>
          <cell r="H256">
            <v>0</v>
          </cell>
          <cell r="I256">
            <v>0</v>
          </cell>
          <cell r="J256">
            <v>0</v>
          </cell>
          <cell r="K256">
            <v>0</v>
          </cell>
          <cell r="L256">
            <v>326.93582471904665</v>
          </cell>
          <cell r="M256">
            <v>336.77038228926574</v>
          </cell>
          <cell r="N256">
            <v>346.75879014119687</v>
          </cell>
          <cell r="O256">
            <v>356.8972539796751</v>
          </cell>
          <cell r="P256">
            <v>367.1816755816069</v>
          </cell>
          <cell r="Q256">
            <v>377.60765056478982</v>
          </cell>
          <cell r="R256">
            <v>388.17046673500261</v>
          </cell>
          <cell r="S256">
            <v>398.86510303294142</v>
          </cell>
          <cell r="T256">
            <v>409.68622910145848</v>
          </cell>
          <cell r="U256">
            <v>420.62820549233192</v>
          </cell>
          <cell r="V256">
            <v>431.68508453047474</v>
          </cell>
          <cell r="W256">
            <v>442.85061185206348</v>
          </cell>
          <cell r="X256">
            <v>411.76056005449618</v>
          </cell>
          <cell r="Y256">
            <v>439.6356859729998</v>
          </cell>
          <cell r="Z256">
            <v>476.34253220613186</v>
          </cell>
          <cell r="AA256">
            <v>490.97721890981484</v>
          </cell>
          <cell r="AB256">
            <v>522.19142704761339</v>
          </cell>
          <cell r="AC256">
            <v>515.95455614512866</v>
          </cell>
          <cell r="AD256">
            <v>524.02192317350944</v>
          </cell>
          <cell r="AE256">
            <v>569.83133860447776</v>
          </cell>
          <cell r="AF256">
            <v>542.85866153374889</v>
          </cell>
          <cell r="AG256">
            <v>570.9571130211159</v>
          </cell>
          <cell r="AH256">
            <v>571.5200993054026</v>
          </cell>
          <cell r="AI256">
            <v>607.72309675453187</v>
          </cell>
          <cell r="AJ256">
            <v>565.47081600296178</v>
          </cell>
          <cell r="AK256">
            <v>614.06346432270436</v>
          </cell>
          <cell r="AL256">
            <v>671.48295591996316</v>
          </cell>
          <cell r="AM256">
            <v>714.29868190271918</v>
          </cell>
          <cell r="AN256">
            <v>660.63288254367649</v>
          </cell>
          <cell r="AO256">
            <v>686.13776564404452</v>
          </cell>
          <cell r="AP256">
            <v>680.72501332077024</v>
          </cell>
          <cell r="AQ256">
            <v>740.38158107912682</v>
          </cell>
          <cell r="AR256">
            <v>730.07192398859195</v>
          </cell>
          <cell r="AS256">
            <v>752.57395282533776</v>
          </cell>
          <cell r="AT256">
            <v>659.9637003816573</v>
          </cell>
          <cell r="AU256">
            <v>723.51215211114493</v>
          </cell>
          <cell r="AV256">
            <v>689.88671152672896</v>
          </cell>
          <cell r="AW256">
            <v>734.48821617494968</v>
          </cell>
          <cell r="AX256">
            <v>779.06387572607923</v>
          </cell>
          <cell r="AY256">
            <v>817.82506977324374</v>
          </cell>
          <cell r="AZ256">
            <v>756.91154223158151</v>
          </cell>
          <cell r="BA256">
            <v>787.49034841234061</v>
          </cell>
          <cell r="BB256">
            <v>788.01103673550585</v>
          </cell>
          <cell r="BC256">
            <v>847.10075094561319</v>
          </cell>
          <cell r="BD256">
            <v>832.67280576483688</v>
          </cell>
          <cell r="BE256">
            <v>834.9975739250965</v>
          </cell>
          <cell r="BF256">
            <v>734.08445256686923</v>
          </cell>
        </row>
        <row r="257">
          <cell r="D257" t="str">
            <v>Net New Shipments</v>
          </cell>
          <cell r="E257">
            <v>0</v>
          </cell>
          <cell r="F257">
            <v>0</v>
          </cell>
          <cell r="G257">
            <v>0</v>
          </cell>
          <cell r="H257">
            <v>0</v>
          </cell>
          <cell r="I257">
            <v>0</v>
          </cell>
          <cell r="J257">
            <v>0</v>
          </cell>
          <cell r="K257">
            <v>0</v>
          </cell>
          <cell r="L257">
            <v>84.824735335449532</v>
          </cell>
          <cell r="M257">
            <v>102.86530368373406</v>
          </cell>
          <cell r="N257">
            <v>129.583742064935</v>
          </cell>
          <cell r="O257">
            <v>134.07996493013979</v>
          </cell>
          <cell r="P257">
            <v>155.00975146600649</v>
          </cell>
          <cell r="Q257">
            <v>138.3469055803389</v>
          </cell>
          <cell r="R257">
            <v>135.85145643850683</v>
          </cell>
          <cell r="S257">
            <v>170.96623557153634</v>
          </cell>
          <cell r="T257">
            <v>133.17243243229041</v>
          </cell>
          <cell r="U257">
            <v>150.32890752878393</v>
          </cell>
          <cell r="V257">
            <v>139.83501477492791</v>
          </cell>
          <cell r="W257">
            <v>164.87248490246839</v>
          </cell>
          <cell r="X257">
            <v>153.7102559484656</v>
          </cell>
          <cell r="Y257">
            <v>174.42777834970457</v>
          </cell>
          <cell r="Z257">
            <v>195.1404237138313</v>
          </cell>
          <cell r="AA257">
            <v>223.32146299290434</v>
          </cell>
          <cell r="AB257">
            <v>138.4414554960631</v>
          </cell>
          <cell r="AC257">
            <v>170.18320949891586</v>
          </cell>
          <cell r="AD257">
            <v>156.70309014726081</v>
          </cell>
          <cell r="AE257">
            <v>170.55024247464917</v>
          </cell>
          <cell r="AF257">
            <v>187.21326245484306</v>
          </cell>
          <cell r="AG257">
            <v>181.61683980422185</v>
          </cell>
          <cell r="AH257">
            <v>88.443601076254708</v>
          </cell>
          <cell r="AI257">
            <v>115.78905535661306</v>
          </cell>
          <cell r="AJ257">
            <v>124.41589552376718</v>
          </cell>
          <cell r="AK257">
            <v>120.42475185224521</v>
          </cell>
          <cell r="AL257">
            <v>107.58091980611607</v>
          </cell>
          <cell r="AM257">
            <v>103.52638787052456</v>
          </cell>
          <cell r="AN257">
            <v>96.278659687905019</v>
          </cell>
          <cell r="AO257">
            <v>101.35258276829609</v>
          </cell>
          <cell r="AP257">
            <v>107.28602341473561</v>
          </cell>
          <cell r="AQ257">
            <v>106.71916986648638</v>
          </cell>
          <cell r="AR257">
            <v>102.60088177624493</v>
          </cell>
          <cell r="AS257">
            <v>82.423621099758748</v>
          </cell>
          <cell r="AT257">
            <v>74.12075218521197</v>
          </cell>
          <cell r="AU257">
            <v>72.705232601249008</v>
          </cell>
          <cell r="AV257">
            <v>73.984903446005774</v>
          </cell>
          <cell r="AW257">
            <v>74.891433643448181</v>
          </cell>
          <cell r="AX257">
            <v>72.904458566292305</v>
          </cell>
          <cell r="AY257">
            <v>75.786298365892435</v>
          </cell>
          <cell r="AZ257">
            <v>77.549012479705198</v>
          </cell>
          <cell r="BA257">
            <v>74.348891705983988</v>
          </cell>
          <cell r="BB257">
            <v>71.443956212917328</v>
          </cell>
          <cell r="BC257">
            <v>72.15839577504812</v>
          </cell>
          <cell r="BD257">
            <v>72.879979732797437</v>
          </cell>
          <cell r="BE257">
            <v>73.608779530124593</v>
          </cell>
          <cell r="BF257">
            <v>74.344867325427913</v>
          </cell>
        </row>
        <row r="258">
          <cell r="D258" t="str">
            <v>Replacement Shipments</v>
          </cell>
          <cell r="E258">
            <v>0</v>
          </cell>
          <cell r="F258">
            <v>0</v>
          </cell>
          <cell r="G258">
            <v>0</v>
          </cell>
          <cell r="H258">
            <v>0</v>
          </cell>
          <cell r="I258">
            <v>0</v>
          </cell>
          <cell r="J258">
            <v>0</v>
          </cell>
          <cell r="K258">
            <v>0</v>
          </cell>
          <cell r="L258">
            <v>182.62492305774867</v>
          </cell>
          <cell r="M258">
            <v>187.96447386674743</v>
          </cell>
          <cell r="N258">
            <v>193.38089518653996</v>
          </cell>
          <cell r="O258">
            <v>198.87186739327331</v>
          </cell>
          <cell r="P258">
            <v>204.43490874998346</v>
          </cell>
          <cell r="Q258">
            <v>210.06737485198596</v>
          </cell>
          <cell r="R258">
            <v>215.76645839895656</v>
          </cell>
          <cell r="S258">
            <v>221.5291893038293</v>
          </cell>
          <cell r="T258">
            <v>227.35243514794314</v>
          </cell>
          <cell r="U258">
            <v>233.23290199111685</v>
          </cell>
          <cell r="V258">
            <v>216.9363420360844</v>
          </cell>
          <cell r="W258">
            <v>230.75145671071607</v>
          </cell>
          <cell r="X258">
            <v>248.71340392523058</v>
          </cell>
          <cell r="Y258">
            <v>256.02790131445386</v>
          </cell>
          <cell r="Z258">
            <v>271.2128460970838</v>
          </cell>
          <cell r="AA258">
            <v>268.56207055010577</v>
          </cell>
          <cell r="AB258">
            <v>272.75382823183537</v>
          </cell>
          <cell r="AC258">
            <v>294.73632918816384</v>
          </cell>
          <cell r="AD258">
            <v>282.40705870277583</v>
          </cell>
          <cell r="AE258">
            <v>296.02131647151475</v>
          </cell>
          <cell r="AF258">
            <v>274.49155497274592</v>
          </cell>
          <cell r="AG258">
            <v>299.6486740099391</v>
          </cell>
          <cell r="AH258">
            <v>312.06883598116252</v>
          </cell>
          <cell r="AI258">
            <v>328.63144565912376</v>
          </cell>
          <cell r="AJ258">
            <v>352.98301100715832</v>
          </cell>
          <cell r="AK258">
            <v>362.85347074753668</v>
          </cell>
          <cell r="AL258">
            <v>327.65871495707444</v>
          </cell>
          <cell r="AM258">
            <v>363.88028468971106</v>
          </cell>
          <cell r="AN258">
            <v>345.06955641825192</v>
          </cell>
          <cell r="AO258">
            <v>364.67437769940136</v>
          </cell>
          <cell r="AP258">
            <v>350.36308518826149</v>
          </cell>
          <cell r="AQ258">
            <v>372.62648823983966</v>
          </cell>
          <cell r="AR258">
            <v>342.72927964607021</v>
          </cell>
          <cell r="AS258">
            <v>380.79140177583781</v>
          </cell>
          <cell r="AT258">
            <v>409.02913411227098</v>
          </cell>
          <cell r="AU258">
            <v>417.10168749508398</v>
          </cell>
          <cell r="AV258">
            <v>376.12111961872807</v>
          </cell>
          <cell r="AW258">
            <v>410.51622823046728</v>
          </cell>
          <cell r="AX258">
            <v>388.44058702930982</v>
          </cell>
          <cell r="AY258">
            <v>410.33107861321525</v>
          </cell>
          <cell r="AZ258">
            <v>398.692646700051</v>
          </cell>
          <cell r="BA258">
            <v>420.70069698007148</v>
          </cell>
          <cell r="BB258">
            <v>388.94830677694023</v>
          </cell>
          <cell r="BC258">
            <v>417.9210980696987</v>
          </cell>
          <cell r="BD258">
            <v>442.41860403593034</v>
          </cell>
          <cell r="BE258">
            <v>449.85350268397968</v>
          </cell>
          <cell r="BF258">
            <v>409.44939322073407</v>
          </cell>
        </row>
        <row r="259">
          <cell r="D259" t="str">
            <v>Net New Shipments</v>
          </cell>
          <cell r="E259">
            <v>0</v>
          </cell>
          <cell r="F259">
            <v>0</v>
          </cell>
          <cell r="G259">
            <v>0</v>
          </cell>
          <cell r="H259">
            <v>0</v>
          </cell>
          <cell r="I259">
            <v>0</v>
          </cell>
          <cell r="J259">
            <v>0</v>
          </cell>
          <cell r="K259">
            <v>0</v>
          </cell>
          <cell r="L259">
            <v>34.311418978335723</v>
          </cell>
          <cell r="M259">
            <v>42.786982843968644</v>
          </cell>
          <cell r="N259">
            <v>55.332508738690649</v>
          </cell>
          <cell r="O259">
            <v>57.156033921180551</v>
          </cell>
          <cell r="P259">
            <v>66.777937347100305</v>
          </cell>
          <cell r="Q259">
            <v>58.494695698119813</v>
          </cell>
          <cell r="R259">
            <v>56.987369832878812</v>
          </cell>
          <cell r="S259">
            <v>73.207139884334538</v>
          </cell>
          <cell r="T259">
            <v>55.054623554832688</v>
          </cell>
          <cell r="U259">
            <v>62.788414480397932</v>
          </cell>
          <cell r="V259">
            <v>57.555212936661519</v>
          </cell>
          <cell r="W259">
            <v>68.89721729922303</v>
          </cell>
          <cell r="X259">
            <v>63.355432055931942</v>
          </cell>
          <cell r="Y259">
            <v>72.603544344669899</v>
          </cell>
          <cell r="Z259">
            <v>81.770164910074527</v>
          </cell>
          <cell r="AA259">
            <v>94.291400197430903</v>
          </cell>
          <cell r="AB259">
            <v>54.904886725239066</v>
          </cell>
          <cell r="AC259">
            <v>69.143955501547225</v>
          </cell>
          <cell r="AD259">
            <v>62.662497715476093</v>
          </cell>
          <cell r="AE259">
            <v>68.65306122788661</v>
          </cell>
          <cell r="AF259">
            <v>75.871530215515577</v>
          </cell>
          <cell r="AG259">
            <v>72.977814229900559</v>
          </cell>
          <cell r="AH259">
            <v>30.660443664907689</v>
          </cell>
          <cell r="AI259">
            <v>52.159956116714056</v>
          </cell>
          <cell r="AJ259">
            <v>56.046123105112656</v>
          </cell>
          <cell r="AK259">
            <v>54.248216747547303</v>
          </cell>
          <cell r="AL259">
            <v>48.462404661653636</v>
          </cell>
          <cell r="AM259">
            <v>46.635943540756216</v>
          </cell>
          <cell r="AN259">
            <v>43.371030611057904</v>
          </cell>
          <cell r="AO259">
            <v>45.656700913813893</v>
          </cell>
          <cell r="AP259">
            <v>48.329561511789507</v>
          </cell>
          <cell r="AQ259">
            <v>48.074208740231825</v>
          </cell>
          <cell r="AR259">
            <v>46.219027130870018</v>
          </cell>
          <cell r="AS259">
            <v>37.129696293860889</v>
          </cell>
          <cell r="AT259">
            <v>33.389469923659362</v>
          </cell>
          <cell r="AU259">
            <v>32.751815188895719</v>
          </cell>
          <cell r="AV259">
            <v>33.328273602005993</v>
          </cell>
          <cell r="AW259">
            <v>33.736641864200465</v>
          </cell>
          <cell r="AX259">
            <v>32.841561301444472</v>
          </cell>
          <cell r="AY259">
            <v>34.139755133492599</v>
          </cell>
          <cell r="AZ259">
            <v>34.933811968480768</v>
          </cell>
          <cell r="BA259">
            <v>33.492240840610066</v>
          </cell>
          <cell r="BB259">
            <v>32.183642999704716</v>
          </cell>
          <cell r="BC259">
            <v>32.505479429701154</v>
          </cell>
          <cell r="BD259">
            <v>32.830534223999166</v>
          </cell>
          <cell r="BE259">
            <v>33.158839566238377</v>
          </cell>
          <cell r="BF259">
            <v>33.490427961900423</v>
          </cell>
        </row>
        <row r="260">
          <cell r="D260"/>
          <cell r="E260"/>
          <cell r="F260"/>
          <cell r="G260"/>
          <cell r="H260"/>
          <cell r="I260"/>
          <cell r="J260"/>
          <cell r="K260"/>
          <cell r="L260"/>
          <cell r="M260"/>
          <cell r="N260"/>
          <cell r="O260"/>
          <cell r="P260"/>
          <cell r="Q260"/>
          <cell r="R260"/>
          <cell r="S260"/>
          <cell r="T260"/>
          <cell r="U260"/>
          <cell r="V260"/>
          <cell r="W260"/>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row>
        <row r="262">
          <cell r="D262" t="str">
            <v>Warehouse</v>
          </cell>
        </row>
        <row r="264">
          <cell r="D264"/>
        </row>
        <row r="266">
          <cell r="D266"/>
          <cell r="E266"/>
          <cell r="F266"/>
          <cell r="G266"/>
          <cell r="H266"/>
          <cell r="I266"/>
          <cell r="J266"/>
          <cell r="K266"/>
          <cell r="L266"/>
          <cell r="M266"/>
          <cell r="N266"/>
          <cell r="O266"/>
          <cell r="P266"/>
          <cell r="Q266"/>
          <cell r="R266"/>
          <cell r="S266"/>
          <cell r="T266"/>
          <cell r="U266"/>
          <cell r="V266"/>
          <cell r="W266"/>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cell r="BD266"/>
          <cell r="BE266"/>
          <cell r="BF266"/>
        </row>
        <row r="267">
          <cell r="D267" t="str">
            <v>SHIPMENTS</v>
          </cell>
          <cell r="E267">
            <v>1981</v>
          </cell>
          <cell r="F267">
            <v>1982</v>
          </cell>
          <cell r="G267">
            <v>1983</v>
          </cell>
          <cell r="H267">
            <v>1984</v>
          </cell>
          <cell r="I267">
            <v>1985</v>
          </cell>
          <cell r="J267">
            <v>1986</v>
          </cell>
          <cell r="K267">
            <v>1987</v>
          </cell>
          <cell r="L267">
            <v>1988</v>
          </cell>
          <cell r="M267">
            <v>1989</v>
          </cell>
          <cell r="N267">
            <v>1990</v>
          </cell>
          <cell r="O267">
            <v>1991</v>
          </cell>
          <cell r="P267">
            <v>1992</v>
          </cell>
          <cell r="Q267">
            <v>1993</v>
          </cell>
          <cell r="R267">
            <v>1994</v>
          </cell>
          <cell r="S267">
            <v>1995</v>
          </cell>
          <cell r="T267">
            <v>1996</v>
          </cell>
          <cell r="U267">
            <v>1997</v>
          </cell>
          <cell r="V267">
            <v>1998</v>
          </cell>
          <cell r="W267">
            <v>1999</v>
          </cell>
          <cell r="X267">
            <v>2000</v>
          </cell>
          <cell r="Y267">
            <v>2001</v>
          </cell>
          <cell r="Z267">
            <v>2002</v>
          </cell>
          <cell r="AA267">
            <v>2003</v>
          </cell>
          <cell r="AB267">
            <v>2004</v>
          </cell>
          <cell r="AC267">
            <v>2005</v>
          </cell>
          <cell r="AD267">
            <v>2006</v>
          </cell>
          <cell r="AE267">
            <v>2007</v>
          </cell>
          <cell r="AF267">
            <v>2008</v>
          </cell>
          <cell r="AG267">
            <v>2009</v>
          </cell>
          <cell r="AH267">
            <v>2010</v>
          </cell>
          <cell r="AI267">
            <v>2011</v>
          </cell>
          <cell r="AJ267">
            <v>2012</v>
          </cell>
          <cell r="AK267">
            <v>2013</v>
          </cell>
          <cell r="AL267">
            <v>2014</v>
          </cell>
          <cell r="AM267">
            <v>2015</v>
          </cell>
          <cell r="AN267">
            <v>2016</v>
          </cell>
          <cell r="AO267">
            <v>2017</v>
          </cell>
          <cell r="AP267">
            <v>2018</v>
          </cell>
          <cell r="AQ267">
            <v>2019</v>
          </cell>
          <cell r="AR267">
            <v>2020</v>
          </cell>
          <cell r="AS267">
            <v>2021</v>
          </cell>
          <cell r="AT267">
            <v>2022</v>
          </cell>
          <cell r="AU267">
            <v>2023</v>
          </cell>
          <cell r="AV267">
            <v>2024</v>
          </cell>
          <cell r="AW267">
            <v>2025</v>
          </cell>
          <cell r="AX267">
            <v>2026</v>
          </cell>
          <cell r="AY267">
            <v>2027</v>
          </cell>
          <cell r="AZ267">
            <v>2028</v>
          </cell>
          <cell r="BA267">
            <v>2029</v>
          </cell>
          <cell r="BB267">
            <v>2030</v>
          </cell>
          <cell r="BC267">
            <v>2031</v>
          </cell>
          <cell r="BD267">
            <v>2032</v>
          </cell>
          <cell r="BE267">
            <v>2033</v>
          </cell>
          <cell r="BF267">
            <v>2034</v>
          </cell>
        </row>
        <row r="268">
          <cell r="D268" t="str">
            <v>Replacement Shipments</v>
          </cell>
          <cell r="E268">
            <v>0</v>
          </cell>
          <cell r="F268">
            <v>0</v>
          </cell>
          <cell r="G268">
            <v>0</v>
          </cell>
          <cell r="H268">
            <v>0</v>
          </cell>
          <cell r="I268">
            <v>0</v>
          </cell>
          <cell r="J268">
            <v>0</v>
          </cell>
          <cell r="K268">
            <v>0</v>
          </cell>
          <cell r="L268">
            <v>16.958519410378358</v>
          </cell>
          <cell r="M268">
            <v>17.616437782637167</v>
          </cell>
          <cell r="N268">
            <v>18.294108819677987</v>
          </cell>
          <cell r="O268">
            <v>18.991854782846474</v>
          </cell>
          <cell r="P268">
            <v>19.709990704090526</v>
          </cell>
          <cell r="Q268">
            <v>20.448823692628025</v>
          </cell>
          <cell r="R268">
            <v>21.20865222769504</v>
          </cell>
          <cell r="S268">
            <v>21.989765438224847</v>
          </cell>
          <cell r="T268">
            <v>22.79244237037102</v>
          </cell>
          <cell r="U268">
            <v>23.141621310378358</v>
          </cell>
          <cell r="V268">
            <v>23.836261782637155</v>
          </cell>
          <cell r="W268">
            <v>24.904567719677988</v>
          </cell>
          <cell r="X268">
            <v>24.567821182846473</v>
          </cell>
          <cell r="Y268">
            <v>24.942056604090531</v>
          </cell>
          <cell r="Z268">
            <v>24.826367692628025</v>
          </cell>
          <cell r="AA268">
            <v>27.219182227695029</v>
          </cell>
          <cell r="AB268">
            <v>31.705057438224848</v>
          </cell>
          <cell r="AC268">
            <v>33.866891370371022</v>
          </cell>
          <cell r="AD268">
            <v>34.492471310378363</v>
          </cell>
          <cell r="AE268">
            <v>35.668463782637154</v>
          </cell>
          <cell r="AF268">
            <v>35.739933719678014</v>
          </cell>
          <cell r="AG268">
            <v>34.027611182846471</v>
          </cell>
          <cell r="AH268">
            <v>35.350674604090528</v>
          </cell>
          <cell r="AI268">
            <v>30.714735692628039</v>
          </cell>
          <cell r="AJ268">
            <v>34.006446227695022</v>
          </cell>
          <cell r="AK268">
            <v>37.788959438224872</v>
          </cell>
          <cell r="AL268">
            <v>43.34400937037104</v>
          </cell>
          <cell r="AM268">
            <v>43.570601310378365</v>
          </cell>
          <cell r="AN268">
            <v>44.36509013654387</v>
          </cell>
          <cell r="AO268">
            <v>44.134690297187497</v>
          </cell>
          <cell r="AP268">
            <v>42.099541365907072</v>
          </cell>
          <cell r="AQ268">
            <v>43.442585968970974</v>
          </cell>
          <cell r="AR268">
            <v>43.378558012281474</v>
          </cell>
          <cell r="AS268">
            <v>46.93805028584606</v>
          </cell>
          <cell r="AT268">
            <v>50.200290990082742</v>
          </cell>
          <cell r="AU268">
            <v>55.345433135770456</v>
          </cell>
          <cell r="AV268">
            <v>56.132572314929675</v>
          </cell>
          <cell r="AW268">
            <v>56.811045110745553</v>
          </cell>
          <cell r="AX268">
            <v>56.387284538537195</v>
          </cell>
          <cell r="AY268">
            <v>55.643040145764843</v>
          </cell>
          <cell r="AZ268">
            <v>56.726238660871829</v>
          </cell>
          <cell r="BA268">
            <v>55.884758749815205</v>
          </cell>
          <cell r="BB268">
            <v>59.827988290817032</v>
          </cell>
          <cell r="BC268">
            <v>63.909072207643803</v>
          </cell>
          <cell r="BD268">
            <v>68.577354940749842</v>
          </cell>
          <cell r="BE268">
            <v>69.045214858787261</v>
          </cell>
          <cell r="BF268">
            <v>70.043792012746266</v>
          </cell>
        </row>
        <row r="269">
          <cell r="D269" t="str">
            <v>Net New Shipments</v>
          </cell>
          <cell r="E269">
            <v>0</v>
          </cell>
          <cell r="F269">
            <v>0</v>
          </cell>
          <cell r="G269">
            <v>0</v>
          </cell>
          <cell r="H269">
            <v>0</v>
          </cell>
          <cell r="I269">
            <v>0</v>
          </cell>
          <cell r="J269">
            <v>0</v>
          </cell>
          <cell r="K269">
            <v>0</v>
          </cell>
          <cell r="L269">
            <v>6.1831019000000005</v>
          </cell>
          <cell r="M269">
            <v>6.2198239999999885</v>
          </cell>
          <cell r="N269">
            <v>6.6104589000000011</v>
          </cell>
          <cell r="O269">
            <v>5.5759663999999995</v>
          </cell>
          <cell r="P269">
            <v>5.2320659000000092</v>
          </cell>
          <cell r="Q269">
            <v>4.3775440000000003</v>
          </cell>
          <cell r="R269">
            <v>6.0105299999999886</v>
          </cell>
          <cell r="S269">
            <v>9.7152919999999998</v>
          </cell>
          <cell r="T269">
            <v>11.074449</v>
          </cell>
          <cell r="U269">
            <v>11.350850000000001</v>
          </cell>
          <cell r="V269">
            <v>11.832201999999999</v>
          </cell>
          <cell r="W269">
            <v>10.835366000000022</v>
          </cell>
          <cell r="X269">
            <v>9.4597900000000017</v>
          </cell>
          <cell r="Y269">
            <v>10.408618000000001</v>
          </cell>
          <cell r="Z269">
            <v>5.888368000000014</v>
          </cell>
          <cell r="AA269">
            <v>6.7872639999999933</v>
          </cell>
          <cell r="AB269">
            <v>6.0839020000000232</v>
          </cell>
          <cell r="AC269">
            <v>9.4771180000000186</v>
          </cell>
          <cell r="AD269">
            <v>9.0781299999999998</v>
          </cell>
          <cell r="AE269">
            <v>8.6966263539067192</v>
          </cell>
          <cell r="AF269">
            <v>8.3947565775094848</v>
          </cell>
          <cell r="AG269">
            <v>8.0719301830606014</v>
          </cell>
          <cell r="AH269">
            <v>8.0919113648804455</v>
          </cell>
          <cell r="AI269">
            <v>12.663822319653434</v>
          </cell>
          <cell r="AJ269">
            <v>12.931604058151038</v>
          </cell>
          <cell r="AK269">
            <v>12.411331551857872</v>
          </cell>
          <cell r="AL269">
            <v>12.001423765399414</v>
          </cell>
          <cell r="AM269">
            <v>12.561971004551312</v>
          </cell>
          <cell r="AN269">
            <v>12.445954974201687</v>
          </cell>
          <cell r="AO269">
            <v>12.252594241349698</v>
          </cell>
          <cell r="AP269">
            <v>13.543498779857771</v>
          </cell>
          <cell r="AQ269">
            <v>13.283652691900851</v>
          </cell>
          <cell r="AR269">
            <v>12.506200737533732</v>
          </cell>
          <cell r="AS269">
            <v>12.889938004970974</v>
          </cell>
          <cell r="AT269">
            <v>13.708781217561068</v>
          </cell>
          <cell r="AU269">
            <v>13.231921804979379</v>
          </cell>
          <cell r="AV269">
            <v>12.912642543857601</v>
          </cell>
          <cell r="AW269">
            <v>13.232746902000713</v>
          </cell>
          <cell r="AX269">
            <v>12.260755083930917</v>
          </cell>
          <cell r="AY269">
            <v>12.501618421691319</v>
          </cell>
          <cell r="AZ269">
            <v>12.578269278717926</v>
          </cell>
          <cell r="BA269">
            <v>12.728972214975101</v>
          </cell>
          <cell r="BB269">
            <v>12.576675551232256</v>
          </cell>
          <cell r="BC269">
            <v>12.702442306744615</v>
          </cell>
          <cell r="BD269">
            <v>12.829466729811998</v>
          </cell>
          <cell r="BE269">
            <v>12.957761397110175</v>
          </cell>
          <cell r="BF269">
            <v>13.087339011081212</v>
          </cell>
        </row>
        <row r="270">
          <cell r="D270" t="str">
            <v>Replacement Shipments</v>
          </cell>
          <cell r="E270">
            <v>0</v>
          </cell>
          <cell r="F270">
            <v>0</v>
          </cell>
          <cell r="G270">
            <v>0</v>
          </cell>
          <cell r="H270">
            <v>0</v>
          </cell>
          <cell r="I270">
            <v>0</v>
          </cell>
          <cell r="J270">
            <v>0</v>
          </cell>
          <cell r="K270">
            <v>0</v>
          </cell>
          <cell r="L270">
            <v>107.73797163607742</v>
          </cell>
          <cell r="M270">
            <v>112.09424020841244</v>
          </cell>
          <cell r="N270">
            <v>116.58992376199238</v>
          </cell>
          <cell r="O270">
            <v>121.22771350137016</v>
          </cell>
          <cell r="P270">
            <v>126.01026977001983</v>
          </cell>
          <cell r="Q270">
            <v>130.94021731601197</v>
          </cell>
          <cell r="R270">
            <v>136.02014042457321</v>
          </cell>
          <cell r="S270">
            <v>141.25257792171627</v>
          </cell>
          <cell r="T270">
            <v>146.64001805359115</v>
          </cell>
          <cell r="U270">
            <v>152.18489324668047</v>
          </cell>
          <cell r="V270">
            <v>157.88957475443837</v>
          </cell>
          <cell r="W270">
            <v>163.75636719645394</v>
          </cell>
          <cell r="X270">
            <v>169.78750299670472</v>
          </cell>
          <cell r="Y270">
            <v>175.98513672795184</v>
          </cell>
          <cell r="Z270">
            <v>175.75209253607744</v>
          </cell>
          <cell r="AA270">
            <v>180.51230420841219</v>
          </cell>
          <cell r="AB270">
            <v>189.30497166199257</v>
          </cell>
          <cell r="AC270">
            <v>182.56334390137008</v>
          </cell>
          <cell r="AD270">
            <v>183.56299467001998</v>
          </cell>
          <cell r="AE270">
            <v>179.0932013160118</v>
          </cell>
          <cell r="AF270">
            <v>202.1359704245734</v>
          </cell>
          <cell r="AG270">
            <v>248.12078992171612</v>
          </cell>
          <cell r="AH270">
            <v>268.45895705359089</v>
          </cell>
          <cell r="AI270">
            <v>277.04424324668065</v>
          </cell>
          <cell r="AJ270">
            <v>288.04379675443835</v>
          </cell>
          <cell r="AK270">
            <v>282.94539319645395</v>
          </cell>
          <cell r="AL270">
            <v>273.84519299670472</v>
          </cell>
          <cell r="AM270">
            <v>290.47993472795156</v>
          </cell>
          <cell r="AN270">
            <v>240.52414053607771</v>
          </cell>
          <cell r="AO270">
            <v>255.1722082084122</v>
          </cell>
          <cell r="AP270">
            <v>256.22789366199277</v>
          </cell>
          <cell r="AQ270">
            <v>286.81164190137008</v>
          </cell>
          <cell r="AR270">
            <v>283.42242467001995</v>
          </cell>
          <cell r="AS270">
            <v>274.75609120898571</v>
          </cell>
          <cell r="AT270">
            <v>294.47829277717773</v>
          </cell>
          <cell r="AU270">
            <v>336.91202193538265</v>
          </cell>
          <cell r="AV270">
            <v>357.46998206727585</v>
          </cell>
          <cell r="AW270">
            <v>416.34628876286877</v>
          </cell>
          <cell r="AX270">
            <v>430.29144139409965</v>
          </cell>
          <cell r="AY270">
            <v>419.47004026689001</v>
          </cell>
          <cell r="AZ270">
            <v>405.86085441609856</v>
          </cell>
          <cell r="BA270">
            <v>428.66161577801563</v>
          </cell>
          <cell r="BB270">
            <v>377.42964525229689</v>
          </cell>
          <cell r="BC270">
            <v>389.9507448632591</v>
          </cell>
          <cell r="BD270">
            <v>405.20638024042773</v>
          </cell>
          <cell r="BE270">
            <v>432.93182151227995</v>
          </cell>
          <cell r="BF270">
            <v>420.99063278289066</v>
          </cell>
        </row>
        <row r="271">
          <cell r="D271" t="str">
            <v>Net New Shipments</v>
          </cell>
          <cell r="E271">
            <v>0</v>
          </cell>
          <cell r="F271">
            <v>0</v>
          </cell>
          <cell r="G271">
            <v>0</v>
          </cell>
          <cell r="H271">
            <v>0</v>
          </cell>
          <cell r="I271">
            <v>0</v>
          </cell>
          <cell r="J271">
            <v>0</v>
          </cell>
          <cell r="K271">
            <v>0</v>
          </cell>
          <cell r="L271">
            <v>68.014120900000009</v>
          </cell>
          <cell r="M271">
            <v>68.418063999999731</v>
          </cell>
          <cell r="N271">
            <v>72.715047900000172</v>
          </cell>
          <cell r="O271">
            <v>61.3356303999999</v>
          </cell>
          <cell r="P271">
            <v>57.552724900000158</v>
          </cell>
          <cell r="Q271">
            <v>48.152983999999833</v>
          </cell>
          <cell r="R271">
            <v>66.115830000000187</v>
          </cell>
          <cell r="S271">
            <v>106.86821199999986</v>
          </cell>
          <cell r="T271">
            <v>121.81893899999977</v>
          </cell>
          <cell r="U271">
            <v>124.85935000000018</v>
          </cell>
          <cell r="V271">
            <v>130.15422199999998</v>
          </cell>
          <cell r="W271">
            <v>119.18902600000001</v>
          </cell>
          <cell r="X271">
            <v>104.05769000000002</v>
          </cell>
          <cell r="Y271">
            <v>114.49479799999972</v>
          </cell>
          <cell r="Z271">
            <v>64.772048000000268</v>
          </cell>
          <cell r="AA271">
            <v>74.659904000000012</v>
          </cell>
          <cell r="AB271">
            <v>66.922922000000199</v>
          </cell>
          <cell r="AC271">
            <v>104.24829800000001</v>
          </cell>
          <cell r="AD271">
            <v>99.859430000000003</v>
          </cell>
          <cell r="AE271">
            <v>95.662889892973908</v>
          </cell>
          <cell r="AF271">
            <v>92.342322352604327</v>
          </cell>
          <cell r="AG271">
            <v>88.791232013666558</v>
          </cell>
          <cell r="AH271">
            <v>89.011025013684957</v>
          </cell>
          <cell r="AI271">
            <v>139.30204551618817</v>
          </cell>
          <cell r="AJ271">
            <v>142.2476446396613</v>
          </cell>
          <cell r="AK271">
            <v>136.524647070436</v>
          </cell>
          <cell r="AL271">
            <v>132.01566141939384</v>
          </cell>
          <cell r="AM271">
            <v>138.18168105006407</v>
          </cell>
          <cell r="AN271">
            <v>136.90550471621918</v>
          </cell>
          <cell r="AO271">
            <v>134.7785366548469</v>
          </cell>
          <cell r="AP271">
            <v>148.97848657843497</v>
          </cell>
          <cell r="AQ271">
            <v>146.12017961090987</v>
          </cell>
          <cell r="AR271">
            <v>137.56820811287071</v>
          </cell>
          <cell r="AS271">
            <v>141.78931805468071</v>
          </cell>
          <cell r="AT271">
            <v>150.79659339317186</v>
          </cell>
          <cell r="AU271">
            <v>145.55113985477328</v>
          </cell>
          <cell r="AV271">
            <v>142.03906798243321</v>
          </cell>
          <cell r="AW271">
            <v>145.56021592200796</v>
          </cell>
          <cell r="AX271">
            <v>134.86830592323986</v>
          </cell>
          <cell r="AY271">
            <v>137.51780263860491</v>
          </cell>
          <cell r="AZ271">
            <v>138.36096206589718</v>
          </cell>
          <cell r="BA271">
            <v>140.01869436472589</v>
          </cell>
          <cell r="BB271">
            <v>138.34343106355482</v>
          </cell>
          <cell r="BC271">
            <v>139.72686537419122</v>
          </cell>
          <cell r="BD271">
            <v>141.12413402793229</v>
          </cell>
          <cell r="BE271">
            <v>142.53537536821204</v>
          </cell>
          <cell r="BF271">
            <v>143.96072912189265</v>
          </cell>
        </row>
        <row r="272">
          <cell r="D272" t="str">
            <v>Replacement Shipments</v>
          </cell>
          <cell r="E272">
            <v>0</v>
          </cell>
          <cell r="F272">
            <v>0</v>
          </cell>
          <cell r="G272">
            <v>0</v>
          </cell>
          <cell r="H272">
            <v>0</v>
          </cell>
          <cell r="I272">
            <v>0</v>
          </cell>
          <cell r="J272">
            <v>0</v>
          </cell>
          <cell r="K272">
            <v>0</v>
          </cell>
          <cell r="L272">
            <v>64.122313379524712</v>
          </cell>
          <cell r="M272">
            <v>66.567968740526084</v>
          </cell>
          <cell r="N272">
            <v>69.085092534037841</v>
          </cell>
          <cell r="O272">
            <v>71.674761202411162</v>
          </cell>
          <cell r="P272">
            <v>74.338020939221337</v>
          </cell>
          <cell r="Q272">
            <v>77.075885164485115</v>
          </cell>
          <cell r="R272">
            <v>79.889331957270642</v>
          </cell>
          <cell r="S272">
            <v>81.585180337002043</v>
          </cell>
          <cell r="T272">
            <v>84.134549522726147</v>
          </cell>
          <cell r="U272">
            <v>87.754939184724918</v>
          </cell>
          <cell r="V272">
            <v>87.422902018684056</v>
          </cell>
          <cell r="W272">
            <v>89.114887340930522</v>
          </cell>
          <cell r="X272">
            <v>89.439334725700249</v>
          </cell>
          <cell r="Y272">
            <v>96.864805988181615</v>
          </cell>
          <cell r="Z272">
            <v>109.02397309716082</v>
          </cell>
          <cell r="AA272">
            <v>115.41199450780196</v>
          </cell>
          <cell r="AB272">
            <v>119.81302048600219</v>
          </cell>
          <cell r="AC272">
            <v>120.84046050013131</v>
          </cell>
          <cell r="AD272">
            <v>119.71709282836946</v>
          </cell>
          <cell r="AE272">
            <v>116.15651598639963</v>
          </cell>
          <cell r="AF272">
            <v>126.26175177443886</v>
          </cell>
          <cell r="AG272">
            <v>125.65442632981217</v>
          </cell>
          <cell r="AH272">
            <v>134.58118986543877</v>
          </cell>
          <cell r="AI272">
            <v>136.9957182526897</v>
          </cell>
          <cell r="AJ272">
            <v>147.60658104139461</v>
          </cell>
          <cell r="AK272">
            <v>145.35635593232769</v>
          </cell>
          <cell r="AL272">
            <v>140.71830252224251</v>
          </cell>
          <cell r="AM272">
            <v>149.97097080792369</v>
          </cell>
          <cell r="AN272">
            <v>148.45189031416498</v>
          </cell>
          <cell r="AO272">
            <v>157.43508648270245</v>
          </cell>
          <cell r="AP272">
            <v>172.76201289215544</v>
          </cell>
          <cell r="AQ272">
            <v>184.12916871122829</v>
          </cell>
          <cell r="AR272">
            <v>180.40954366245955</v>
          </cell>
          <cell r="AS272">
            <v>174.61379218180599</v>
          </cell>
          <cell r="AT272">
            <v>185.44960789397388</v>
          </cell>
          <cell r="AU272">
            <v>183.60286459670718</v>
          </cell>
          <cell r="AV272">
            <v>192.03995416580551</v>
          </cell>
          <cell r="AW272">
            <v>211.01276812092064</v>
          </cell>
          <cell r="AX272">
            <v>221.64604348050884</v>
          </cell>
          <cell r="AY272">
            <v>215.73066939436077</v>
          </cell>
          <cell r="AZ272">
            <v>211.01870287411379</v>
          </cell>
          <cell r="BA272">
            <v>224.16716850080039</v>
          </cell>
          <cell r="BB272">
            <v>220.97363638879077</v>
          </cell>
          <cell r="BC272">
            <v>228.5089890385525</v>
          </cell>
          <cell r="BD272">
            <v>248.38587022548231</v>
          </cell>
          <cell r="BE272">
            <v>256.27395974190824</v>
          </cell>
          <cell r="BF272">
            <v>251.03885334182948</v>
          </cell>
        </row>
        <row r="273">
          <cell r="D273" t="str">
            <v>Net New Shipments</v>
          </cell>
          <cell r="E273">
            <v>0</v>
          </cell>
          <cell r="F273">
            <v>0</v>
          </cell>
          <cell r="G273">
            <v>0</v>
          </cell>
          <cell r="H273">
            <v>0</v>
          </cell>
          <cell r="I273">
            <v>0</v>
          </cell>
          <cell r="J273">
            <v>0</v>
          </cell>
          <cell r="K273">
            <v>0</v>
          </cell>
          <cell r="L273">
            <v>17.462866957477331</v>
          </cell>
          <cell r="M273">
            <v>17.566580782200063</v>
          </cell>
          <cell r="N273">
            <v>18.669846650687077</v>
          </cell>
          <cell r="O273">
            <v>15.748140816272894</v>
          </cell>
          <cell r="P273">
            <v>14.776866401709185</v>
          </cell>
          <cell r="Q273">
            <v>12.363449561215134</v>
          </cell>
          <cell r="R273">
            <v>16.975474030910959</v>
          </cell>
          <cell r="S273">
            <v>27.438792760158776</v>
          </cell>
          <cell r="T273">
            <v>31.277444985075817</v>
          </cell>
          <cell r="U273">
            <v>32.058081301277277</v>
          </cell>
          <cell r="V273">
            <v>33.417558481447251</v>
          </cell>
          <cell r="W273">
            <v>30.602205487438937</v>
          </cell>
          <cell r="X273">
            <v>26.717181260699363</v>
          </cell>
          <cell r="Y273">
            <v>29.396945786257245</v>
          </cell>
          <cell r="Z273">
            <v>16.630453232651348</v>
          </cell>
          <cell r="AA273">
            <v>19.169195357636795</v>
          </cell>
          <cell r="AB273">
            <v>17.182697766687511</v>
          </cell>
          <cell r="AC273">
            <v>26.76612054126328</v>
          </cell>
          <cell r="AD273">
            <v>25.639263103958228</v>
          </cell>
          <cell r="AE273">
            <v>24.561786535842877</v>
          </cell>
          <cell r="AF273">
            <v>23.709219033484825</v>
          </cell>
          <cell r="AG273">
            <v>22.797463984352817</v>
          </cell>
          <cell r="AH273">
            <v>22.853896617263679</v>
          </cell>
          <cell r="AI273">
            <v>35.766294639465741</v>
          </cell>
          <cell r="AJ273">
            <v>36.522587669833683</v>
          </cell>
          <cell r="AK273">
            <v>35.053187730131881</v>
          </cell>
          <cell r="AL273">
            <v>33.895489659563509</v>
          </cell>
          <cell r="AM273">
            <v>35.478637086050185</v>
          </cell>
          <cell r="AN273">
            <v>35.150974282542187</v>
          </cell>
          <cell r="AO273">
            <v>34.604867683103059</v>
          </cell>
          <cell r="AP273">
            <v>38.250755228765193</v>
          </cell>
          <cell r="AQ273">
            <v>37.516874769280555</v>
          </cell>
          <cell r="AR273">
            <v>35.321125731901219</v>
          </cell>
          <cell r="AS273">
            <v>36.404910692307794</v>
          </cell>
          <cell r="AT273">
            <v>38.71756060682651</v>
          </cell>
          <cell r="AU273">
            <v>37.370771792083588</v>
          </cell>
          <cell r="AV273">
            <v>36.469034872746988</v>
          </cell>
          <cell r="AW273">
            <v>37.373102104561667</v>
          </cell>
          <cell r="AX273">
            <v>34.627916261399378</v>
          </cell>
          <cell r="AY273">
            <v>35.308183947468706</v>
          </cell>
          <cell r="AZ273">
            <v>35.524668123224046</v>
          </cell>
          <cell r="BA273">
            <v>35.95029677507614</v>
          </cell>
          <cell r="BB273">
            <v>35.520166976146129</v>
          </cell>
          <cell r="BC273">
            <v>35.875368645907884</v>
          </cell>
          <cell r="BD273">
            <v>36.234122332366724</v>
          </cell>
          <cell r="BE273">
            <v>36.596463555690477</v>
          </cell>
          <cell r="BF273">
            <v>36.962428191247454</v>
          </cell>
        </row>
        <row r="274">
          <cell r="D274" t="str">
            <v>Replacement Shipments</v>
          </cell>
          <cell r="E274">
            <v>0</v>
          </cell>
          <cell r="F274">
            <v>0</v>
          </cell>
          <cell r="G274">
            <v>0</v>
          </cell>
          <cell r="H274">
            <v>0</v>
          </cell>
          <cell r="I274">
            <v>0</v>
          </cell>
          <cell r="J274">
            <v>0</v>
          </cell>
          <cell r="K274">
            <v>0</v>
          </cell>
          <cell r="L274">
            <v>1.0913936421275139E-11</v>
          </cell>
          <cell r="M274">
            <v>1.1348078075352727E-11</v>
          </cell>
          <cell r="N274">
            <v>1.1795771266693754E-11</v>
          </cell>
          <cell r="O274">
            <v>1.2257261696921821E-11</v>
          </cell>
          <cell r="P274">
            <v>1.2732791279949798E-11</v>
          </cell>
          <cell r="Q274">
            <v>1.32225976742716E-11</v>
          </cell>
          <cell r="R274">
            <v>1.3726913803620304E-11</v>
          </cell>
          <cell r="S274">
            <v>1.4245967366472111E-11</v>
          </cell>
          <cell r="T274">
            <v>1.4779980334920332E-11</v>
          </cell>
          <cell r="U274">
            <v>1.532916844348867E-11</v>
          </cell>
          <cell r="V274">
            <v>1.589374066849832E-11</v>
          </cell>
          <cell r="W274">
            <v>1.647389869864905E-11</v>
          </cell>
          <cell r="X274">
            <v>1.0913936421275139E-11</v>
          </cell>
          <cell r="Y274">
            <v>1.1348078075352727E-11</v>
          </cell>
          <cell r="Z274">
            <v>1.1795771266693754E-11</v>
          </cell>
          <cell r="AA274">
            <v>1.2257261696921821E-11</v>
          </cell>
          <cell r="AB274">
            <v>1.2732791279949798E-11</v>
          </cell>
          <cell r="AC274">
            <v>1.32225976742716E-11</v>
          </cell>
          <cell r="AD274">
            <v>1.3726913803620304E-11</v>
          </cell>
          <cell r="AE274">
            <v>1.4245967366472111E-11</v>
          </cell>
          <cell r="AF274">
            <v>1.4779980334920332E-11</v>
          </cell>
          <cell r="AG274">
            <v>1.532916844348867E-11</v>
          </cell>
          <cell r="AH274">
            <v>1.589374066849832E-11</v>
          </cell>
          <cell r="AI274">
            <v>1.647389869864905E-11</v>
          </cell>
          <cell r="AJ274">
            <v>1.0913936421275139E-11</v>
          </cell>
          <cell r="AK274">
            <v>1.1348078075352727E-11</v>
          </cell>
          <cell r="AL274">
            <v>1.1795771266693754E-11</v>
          </cell>
          <cell r="AM274">
            <v>1.2257261696921821E-11</v>
          </cell>
          <cell r="AN274">
            <v>1.2732791279949798E-11</v>
          </cell>
          <cell r="AO274">
            <v>1.32225976742716E-11</v>
          </cell>
          <cell r="AP274">
            <v>1.3726913803620304E-11</v>
          </cell>
          <cell r="AQ274">
            <v>1.4245967366472111E-11</v>
          </cell>
          <cell r="AR274">
            <v>1.4779980334920332E-11</v>
          </cell>
          <cell r="AS274">
            <v>1.532916844348867E-11</v>
          </cell>
          <cell r="AT274">
            <v>1.589374066849832E-11</v>
          </cell>
          <cell r="AU274">
            <v>1.647389869864905E-11</v>
          </cell>
          <cell r="AV274">
            <v>1.0913936421275139E-11</v>
          </cell>
          <cell r="AW274">
            <v>1.1348078075352727E-11</v>
          </cell>
          <cell r="AX274">
            <v>1.1795771266693754E-11</v>
          </cell>
          <cell r="AY274">
            <v>1.2257261696921821E-11</v>
          </cell>
          <cell r="AZ274">
            <v>1.2732791279949798E-11</v>
          </cell>
          <cell r="BA274">
            <v>1.32225976742716E-11</v>
          </cell>
          <cell r="BB274">
            <v>1.3726913803620304E-11</v>
          </cell>
          <cell r="BC274">
            <v>1.4245967366472111E-11</v>
          </cell>
          <cell r="BD274">
            <v>1.4779980334920332E-11</v>
          </cell>
          <cell r="BE274">
            <v>1.532916844348867E-11</v>
          </cell>
          <cell r="BF274">
            <v>1.589374066849832E-11</v>
          </cell>
        </row>
        <row r="275">
          <cell r="D275" t="str">
            <v>Net New Shipments</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row>
        <row r="276">
          <cell r="D276" t="str">
            <v>Replacement Shipments</v>
          </cell>
          <cell r="E276">
            <v>0</v>
          </cell>
          <cell r="F276">
            <v>0</v>
          </cell>
          <cell r="G276">
            <v>0</v>
          </cell>
          <cell r="H276">
            <v>0</v>
          </cell>
          <cell r="I276">
            <v>0</v>
          </cell>
          <cell r="J276">
            <v>0</v>
          </cell>
          <cell r="K276">
            <v>0</v>
          </cell>
          <cell r="L276">
            <v>-1.4551915228366852E-11</v>
          </cell>
          <cell r="M276">
            <v>-1.5145073932635856E-11</v>
          </cell>
          <cell r="N276">
            <v>-1.5757448646922188E-11</v>
          </cell>
          <cell r="O276">
            <v>-1.6389421374482832E-11</v>
          </cell>
          <cell r="P276">
            <v>-1.7041370426616051E-11</v>
          </cell>
          <cell r="Q276">
            <v>-1.771366977637878E-11</v>
          </cell>
          <cell r="R276">
            <v>-1.8406688393067356E-11</v>
          </cell>
          <cell r="S276">
            <v>-1.9120789557985727E-11</v>
          </cell>
          <cell r="T276">
            <v>-1.9856330162089612E-11</v>
          </cell>
          <cell r="U276">
            <v>-2.0613659986160406E-11</v>
          </cell>
          <cell r="V276">
            <v>-2.1393120964228935E-11</v>
          </cell>
          <cell r="W276">
            <v>-2.2195046431036241E-11</v>
          </cell>
          <cell r="X276">
            <v>-2.301976035438619E-11</v>
          </cell>
          <cell r="Y276">
            <v>-2.3867576553312828E-11</v>
          </cell>
          <cell r="Z276">
            <v>-2.4738797903053777E-11</v>
          </cell>
          <cell r="AA276">
            <v>-1.4551915228366852E-11</v>
          </cell>
          <cell r="AB276">
            <v>-1.5145073932635856E-11</v>
          </cell>
          <cell r="AC276">
            <v>-1.5757448646922188E-11</v>
          </cell>
          <cell r="AD276">
            <v>-1.6389421374482832E-11</v>
          </cell>
          <cell r="AE276">
            <v>-1.7041370426616051E-11</v>
          </cell>
          <cell r="AF276">
            <v>-1.771366977637878E-11</v>
          </cell>
          <cell r="AG276">
            <v>-1.8406688393067356E-11</v>
          </cell>
          <cell r="AH276">
            <v>-1.9120789557985727E-11</v>
          </cell>
          <cell r="AI276">
            <v>-1.9856330162089612E-11</v>
          </cell>
          <cell r="AJ276">
            <v>-2.0613659986160406E-11</v>
          </cell>
          <cell r="AK276">
            <v>-2.1393120964228935E-11</v>
          </cell>
          <cell r="AL276">
            <v>-2.2195046431036241E-11</v>
          </cell>
          <cell r="AM276">
            <v>-2.301976035438619E-11</v>
          </cell>
          <cell r="AN276">
            <v>-2.3867576553312828E-11</v>
          </cell>
          <cell r="AO276">
            <v>-2.4738797903053777E-11</v>
          </cell>
          <cell r="AP276">
            <v>-1.4551915228366852E-11</v>
          </cell>
          <cell r="AQ276">
            <v>-1.5145073932635856E-11</v>
          </cell>
          <cell r="AR276">
            <v>-1.5757448646922188E-11</v>
          </cell>
          <cell r="AS276">
            <v>-1.6389421374482832E-11</v>
          </cell>
          <cell r="AT276">
            <v>-1.7041370426616051E-11</v>
          </cell>
          <cell r="AU276">
            <v>-1.771366977637878E-11</v>
          </cell>
          <cell r="AV276">
            <v>-1.8406688393067356E-11</v>
          </cell>
          <cell r="AW276">
            <v>-1.9120789557985727E-11</v>
          </cell>
          <cell r="AX276">
            <v>-1.9856330162089612E-11</v>
          </cell>
          <cell r="AY276">
            <v>-2.0613659986160406E-11</v>
          </cell>
          <cell r="AZ276">
            <v>-2.1393120964228935E-11</v>
          </cell>
          <cell r="BA276">
            <v>-2.2195046431036241E-11</v>
          </cell>
          <cell r="BB276">
            <v>-2.301976035438619E-11</v>
          </cell>
          <cell r="BC276">
            <v>-2.3867576553312828E-11</v>
          </cell>
          <cell r="BD276">
            <v>-2.4738797903053777E-11</v>
          </cell>
          <cell r="BE276">
            <v>-1.4551915228366852E-11</v>
          </cell>
          <cell r="BF276">
            <v>-1.5145073932635856E-11</v>
          </cell>
        </row>
        <row r="277">
          <cell r="D277" t="str">
            <v>Net New Shipments</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row>
        <row r="278">
          <cell r="D278" t="str">
            <v>Replacement Shipments</v>
          </cell>
          <cell r="E278">
            <v>0</v>
          </cell>
          <cell r="F278">
            <v>0</v>
          </cell>
          <cell r="G278">
            <v>0</v>
          </cell>
          <cell r="H278">
            <v>0</v>
          </cell>
          <cell r="I278">
            <v>0</v>
          </cell>
          <cell r="J278">
            <v>0</v>
          </cell>
          <cell r="K278">
            <v>0</v>
          </cell>
          <cell r="L278">
            <v>7121.8290126786451</v>
          </cell>
          <cell r="M278">
            <v>7407.4591173493127</v>
          </cell>
          <cell r="N278">
            <v>7702.117838967778</v>
          </cell>
          <cell r="O278">
            <v>8005.9742005926919</v>
          </cell>
          <cell r="P278">
            <v>8319.1949637536854</v>
          </cell>
          <cell r="Q278">
            <v>8641.9443192019517</v>
          </cell>
          <cell r="R278">
            <v>8974.3835694693753</v>
          </cell>
          <cell r="S278">
            <v>9316.6708035317042</v>
          </cell>
          <cell r="T278">
            <v>9668.9605639012298</v>
          </cell>
          <cell r="U278">
            <v>10031.403506504737</v>
          </cell>
          <cell r="V278">
            <v>10404.146053733088</v>
          </cell>
          <cell r="W278">
            <v>10787.330041079544</v>
          </cell>
          <cell r="X278">
            <v>11181.092357814878</v>
          </cell>
          <cell r="Y278">
            <v>11205.299187241981</v>
          </cell>
          <cell r="Z278">
            <v>11515.181455716935</v>
          </cell>
          <cell r="AA278">
            <v>12067.824921739109</v>
          </cell>
          <cell r="AB278">
            <v>11688.477393491292</v>
          </cell>
          <cell r="AC278">
            <v>11774.577941349442</v>
          </cell>
          <cell r="AD278">
            <v>11532.98034787207</v>
          </cell>
          <cell r="AE278">
            <v>12943.883083672457</v>
          </cell>
          <cell r="AF278">
            <v>15732.884826977435</v>
          </cell>
          <cell r="AG278">
            <v>16982.794772459689</v>
          </cell>
          <cell r="AH278">
            <v>17527.7796265461</v>
          </cell>
          <cell r="AI278">
            <v>18218.418687087033</v>
          </cell>
          <cell r="AJ278">
            <v>17943.268048744907</v>
          </cell>
          <cell r="AK278">
            <v>17428.566675298218</v>
          </cell>
          <cell r="AL278">
            <v>18079.402485041952</v>
          </cell>
          <cell r="AM278">
            <v>15404.002227836705</v>
          </cell>
          <cell r="AN278">
            <v>16550.298372627491</v>
          </cell>
          <cell r="AO278">
            <v>15706.433552675135</v>
          </cell>
          <cell r="AP278">
            <v>18033.496089507007</v>
          </cell>
          <cell r="AQ278">
            <v>17528.397162175064</v>
          </cell>
          <cell r="AR278">
            <v>18687.345654700061</v>
          </cell>
          <cell r="AS278">
            <v>21276.985290044267</v>
          </cell>
          <cell r="AT278">
            <v>22313.692869689112</v>
          </cell>
          <cell r="AU278">
            <v>22871.873779951442</v>
          </cell>
          <cell r="AV278">
            <v>26581.91351130695</v>
          </cell>
          <cell r="AW278">
            <v>26483.61241549749</v>
          </cell>
          <cell r="AX278">
            <v>25625.310484199188</v>
          </cell>
          <cell r="AY278">
            <v>26005.433268766225</v>
          </cell>
          <cell r="AZ278">
            <v>23700.231977958538</v>
          </cell>
          <cell r="BA278">
            <v>24769.90832780402</v>
          </cell>
          <cell r="BB278">
            <v>23798.343399022368</v>
          </cell>
          <cell r="BC278">
            <v>26977.950543150124</v>
          </cell>
          <cell r="BD278">
            <v>26301.242969007897</v>
          </cell>
          <cell r="BE278">
            <v>26946.743370403412</v>
          </cell>
          <cell r="BF278">
            <v>29789.812386629808</v>
          </cell>
        </row>
        <row r="279">
          <cell r="D279" t="str">
            <v>Net New Shipments</v>
          </cell>
          <cell r="E279">
            <v>0</v>
          </cell>
          <cell r="F279">
            <v>0</v>
          </cell>
          <cell r="G279">
            <v>0</v>
          </cell>
          <cell r="H279">
            <v>0</v>
          </cell>
          <cell r="I279">
            <v>0</v>
          </cell>
          <cell r="J279">
            <v>0</v>
          </cell>
          <cell r="K279">
            <v>0</v>
          </cell>
          <cell r="L279">
            <v>4083.4701745633356</v>
          </cell>
          <cell r="M279">
            <v>4107.7223383676228</v>
          </cell>
          <cell r="N279">
            <v>4365.7070827713324</v>
          </cell>
          <cell r="O279">
            <v>3682.5031928985991</v>
          </cell>
          <cell r="P279">
            <v>3455.3829775957565</v>
          </cell>
          <cell r="Q279">
            <v>2891.036028670118</v>
          </cell>
          <cell r="R279">
            <v>3969.4995142030821</v>
          </cell>
          <cell r="S279">
            <v>6416.2140234457329</v>
          </cell>
          <cell r="T279">
            <v>7313.8342085584591</v>
          </cell>
          <cell r="U279">
            <v>7496.376120041361</v>
          </cell>
          <cell r="V279">
            <v>7814.272633353944</v>
          </cell>
          <cell r="W279">
            <v>7155.9380076653615</v>
          </cell>
          <cell r="X279">
            <v>6247.474317483342</v>
          </cell>
          <cell r="Y279">
            <v>6874.1032977999712</v>
          </cell>
          <cell r="Z279">
            <v>3888.8207721197709</v>
          </cell>
          <cell r="AA279">
            <v>4482.473450888383</v>
          </cell>
          <cell r="AB279">
            <v>4017.9561591838428</v>
          </cell>
          <cell r="AC279">
            <v>6258.9181481575652</v>
          </cell>
          <cell r="AD279">
            <v>5995.4168143029965</v>
          </cell>
          <cell r="AE279">
            <v>5743.462571027605</v>
          </cell>
          <cell r="AF279">
            <v>5544.1004630668322</v>
          </cell>
          <cell r="AG279">
            <v>5330.898097229423</v>
          </cell>
          <cell r="AH279">
            <v>5344.0941534053418</v>
          </cell>
          <cell r="AI279">
            <v>8363.4948242199189</v>
          </cell>
          <cell r="AJ279">
            <v>8540.3443667525844</v>
          </cell>
          <cell r="AK279">
            <v>8196.7438089009665</v>
          </cell>
          <cell r="AL279">
            <v>7926.0307837242726</v>
          </cell>
          <cell r="AM279">
            <v>8296.2297501218345</v>
          </cell>
          <cell r="AN279">
            <v>8219.6099551765292</v>
          </cell>
          <cell r="AO279">
            <v>8091.9098463472328</v>
          </cell>
          <cell r="AP279">
            <v>8944.4544536431149</v>
          </cell>
          <cell r="AQ279">
            <v>8772.8458068328327</v>
          </cell>
          <cell r="AR279">
            <v>8259.3977157033514</v>
          </cell>
          <cell r="AS279">
            <v>8512.8270965855409</v>
          </cell>
          <cell r="AT279">
            <v>9053.6109766401933</v>
          </cell>
          <cell r="AU279">
            <v>8738.6814768147178</v>
          </cell>
          <cell r="AV279">
            <v>8527.8217236950295</v>
          </cell>
          <cell r="AW279">
            <v>8739.2263908614477</v>
          </cell>
          <cell r="AX279">
            <v>8097.2994643445727</v>
          </cell>
          <cell r="AY279">
            <v>8256.3714433928944</v>
          </cell>
          <cell r="AZ279">
            <v>8306.9935249281698</v>
          </cell>
          <cell r="BA279">
            <v>8406.5213922313305</v>
          </cell>
          <cell r="BB279">
            <v>8305.9409887158672</v>
          </cell>
          <cell r="BC279">
            <v>8389.0003986030933</v>
          </cell>
          <cell r="BD279">
            <v>8472.8904025889933</v>
          </cell>
          <cell r="BE279">
            <v>8557.6193066149717</v>
          </cell>
          <cell r="BF279">
            <v>8643.195499681111</v>
          </cell>
        </row>
        <row r="280">
          <cell r="D280" t="str">
            <v>Replacement Shipments</v>
          </cell>
          <cell r="E280">
            <v>0</v>
          </cell>
          <cell r="F280">
            <v>0</v>
          </cell>
          <cell r="G280">
            <v>0</v>
          </cell>
          <cell r="H280">
            <v>0</v>
          </cell>
          <cell r="I280">
            <v>0</v>
          </cell>
          <cell r="J280">
            <v>0</v>
          </cell>
          <cell r="K280">
            <v>0</v>
          </cell>
          <cell r="L280">
            <v>200.68181291436122</v>
          </cell>
          <cell r="M280">
            <v>208.20441126596111</v>
          </cell>
          <cell r="N280">
            <v>215.94078061339394</v>
          </cell>
          <cell r="O280">
            <v>223.89386478952937</v>
          </cell>
          <cell r="P280">
            <v>232.06650496709179</v>
          </cell>
          <cell r="Q280">
            <v>238.22237874693292</v>
          </cell>
          <cell r="R280">
            <v>245.9679345129272</v>
          </cell>
          <cell r="S280">
            <v>256.07603497802904</v>
          </cell>
          <cell r="T280">
            <v>257.74822092094115</v>
          </cell>
          <cell r="U280">
            <v>263.83287685226219</v>
          </cell>
          <cell r="V280">
            <v>264.80053989885891</v>
          </cell>
          <cell r="W280">
            <v>282.46073388821281</v>
          </cell>
          <cell r="X280">
            <v>315.06221453762157</v>
          </cell>
          <cell r="Y280">
            <v>324.98649201331284</v>
          </cell>
          <cell r="Z280">
            <v>332.74931047607924</v>
          </cell>
          <cell r="AA280">
            <v>336.63949149777841</v>
          </cell>
          <cell r="AB280">
            <v>348.24741785714593</v>
          </cell>
          <cell r="AC280">
            <v>372.49711938001212</v>
          </cell>
          <cell r="AD280">
            <v>388.18218498015369</v>
          </cell>
          <cell r="AE280">
            <v>368.5004059821083</v>
          </cell>
          <cell r="AF280">
            <v>377.84821409946227</v>
          </cell>
          <cell r="AG280">
            <v>385.18569370052421</v>
          </cell>
          <cell r="AH280">
            <v>430.03723078947326</v>
          </cell>
          <cell r="AI280">
            <v>443.29984961085381</v>
          </cell>
          <cell r="AJ280">
            <v>421.30177970038949</v>
          </cell>
          <cell r="AK280">
            <v>428.81679217617312</v>
          </cell>
          <cell r="AL280">
            <v>434.19423849470115</v>
          </cell>
          <cell r="AM280">
            <v>479.16709088520122</v>
          </cell>
          <cell r="AN280">
            <v>520.18796550668583</v>
          </cell>
          <cell r="AO280">
            <v>499.8157264729266</v>
          </cell>
          <cell r="AP280">
            <v>504.17191598424029</v>
          </cell>
          <cell r="AQ280">
            <v>507.06061628310022</v>
          </cell>
          <cell r="AR280">
            <v>555.43681878394648</v>
          </cell>
          <cell r="AS280">
            <v>595.75330465437844</v>
          </cell>
          <cell r="AT280">
            <v>574.20708022648159</v>
          </cell>
          <cell r="AU280">
            <v>586.40096796680677</v>
          </cell>
          <cell r="AV280">
            <v>587.71201851493538</v>
          </cell>
          <cell r="AW280">
            <v>631.36793874539183</v>
          </cell>
          <cell r="AX280">
            <v>674.01427691061497</v>
          </cell>
          <cell r="AY280">
            <v>657.43964085793004</v>
          </cell>
          <cell r="AZ280">
            <v>666.73828726786337</v>
          </cell>
          <cell r="BA280">
            <v>666.11084087465656</v>
          </cell>
          <cell r="BB280">
            <v>711.71026760468442</v>
          </cell>
          <cell r="BC280">
            <v>748.45517903861435</v>
          </cell>
          <cell r="BD280">
            <v>733.34293939053168</v>
          </cell>
          <cell r="BE280">
            <v>743.10696977615657</v>
          </cell>
          <cell r="BF280">
            <v>743.39451291267528</v>
          </cell>
        </row>
        <row r="281">
          <cell r="D281" t="str">
            <v>Net New Shipments</v>
          </cell>
          <cell r="E281">
            <v>0</v>
          </cell>
          <cell r="F281">
            <v>0</v>
          </cell>
          <cell r="G281">
            <v>0</v>
          </cell>
          <cell r="H281">
            <v>0</v>
          </cell>
          <cell r="I281">
            <v>0</v>
          </cell>
          <cell r="J281">
            <v>0</v>
          </cell>
          <cell r="K281">
            <v>0</v>
          </cell>
          <cell r="L281">
            <v>37.540565832571701</v>
          </cell>
          <cell r="M281">
            <v>37.763523246966088</v>
          </cell>
          <cell r="N281">
            <v>40.135254364635102</v>
          </cell>
          <cell r="O281">
            <v>33.854356131411805</v>
          </cell>
          <cell r="P281">
            <v>31.766371885170422</v>
          </cell>
          <cell r="Q281">
            <v>26.578161151925997</v>
          </cell>
          <cell r="R281">
            <v>36.492799375285585</v>
          </cell>
          <cell r="S281">
            <v>58.986179559592529</v>
          </cell>
          <cell r="T281">
            <v>67.23827109237169</v>
          </cell>
          <cell r="U281">
            <v>68.91643362381707</v>
          </cell>
          <cell r="V281">
            <v>71.838951598919493</v>
          </cell>
          <cell r="W281">
            <v>65.78668396893309</v>
          </cell>
          <cell r="X281">
            <v>57.434904842390523</v>
          </cell>
          <cell r="Y281">
            <v>63.195692966840852</v>
          </cell>
          <cell r="Z281">
            <v>35.75109550602906</v>
          </cell>
          <cell r="AA281">
            <v>41.208722601683846</v>
          </cell>
          <cell r="AB281">
            <v>36.938275843378278</v>
          </cell>
          <cell r="AC281">
            <v>57.540111409461133</v>
          </cell>
          <cell r="AD281">
            <v>55.117664630700112</v>
          </cell>
          <cell r="AE281">
            <v>52.801373718281184</v>
          </cell>
          <cell r="AF281">
            <v>50.968578076710855</v>
          </cell>
          <cell r="AG281">
            <v>49.008544794176942</v>
          </cell>
          <cell r="AH281">
            <v>49.129860095727963</v>
          </cell>
          <cell r="AI281">
            <v>76.888115895832016</v>
          </cell>
          <cell r="AJ281">
            <v>78.513946772537111</v>
          </cell>
          <cell r="AK281">
            <v>75.355123808067191</v>
          </cell>
          <cell r="AL281">
            <v>72.866377788399049</v>
          </cell>
          <cell r="AM281">
            <v>76.269727898745259</v>
          </cell>
          <cell r="AN281">
            <v>75.565339147692583</v>
          </cell>
          <cell r="AO281">
            <v>74.391353753554981</v>
          </cell>
          <cell r="AP281">
            <v>82.229051982566432</v>
          </cell>
          <cell r="AQ281">
            <v>80.651402231835164</v>
          </cell>
          <cell r="AR281">
            <v>75.931119961445347</v>
          </cell>
          <cell r="AS281">
            <v>78.260972256236528</v>
          </cell>
          <cell r="AT281">
            <v>83.23256063144845</v>
          </cell>
          <cell r="AU281">
            <v>80.337319301056596</v>
          </cell>
          <cell r="AV281">
            <v>78.39882235972118</v>
          </cell>
          <cell r="AW281">
            <v>80.342328859292593</v>
          </cell>
          <cell r="AX281">
            <v>74.440902127999379</v>
          </cell>
          <cell r="AY281">
            <v>75.903298532601596</v>
          </cell>
          <cell r="AZ281">
            <v>76.368682508293205</v>
          </cell>
          <cell r="BA281">
            <v>77.283672038018722</v>
          </cell>
          <cell r="BB281">
            <v>76.3590062272674</v>
          </cell>
          <cell r="BC281">
            <v>77.122596289540525</v>
          </cell>
          <cell r="BD281">
            <v>77.893822252435697</v>
          </cell>
          <cell r="BE281">
            <v>78.672760474959887</v>
          </cell>
          <cell r="BF281">
            <v>79.459488079709445</v>
          </cell>
        </row>
        <row r="282">
          <cell r="D282" t="str">
            <v>Replacement Shipments</v>
          </cell>
          <cell r="E282">
            <v>0</v>
          </cell>
          <cell r="F282">
            <v>0</v>
          </cell>
          <cell r="G282">
            <v>0</v>
          </cell>
          <cell r="H282">
            <v>0</v>
          </cell>
          <cell r="I282">
            <v>0</v>
          </cell>
          <cell r="J282">
            <v>0</v>
          </cell>
          <cell r="K282">
            <v>0</v>
          </cell>
          <cell r="L282">
            <v>721.46283431678603</v>
          </cell>
          <cell r="M282">
            <v>750.16165169629937</v>
          </cell>
          <cell r="N282">
            <v>779.75628980502006</v>
          </cell>
          <cell r="O282">
            <v>810.26299068275102</v>
          </cell>
          <cell r="P282">
            <v>841.69774598369486</v>
          </cell>
          <cell r="Q282">
            <v>874.07626605872804</v>
          </cell>
          <cell r="R282">
            <v>907.41394826863382</v>
          </cell>
          <cell r="S282">
            <v>941.7258445599939</v>
          </cell>
          <cell r="T282">
            <v>977.02662833838815</v>
          </cell>
          <cell r="U282">
            <v>1013.3305606765331</v>
          </cell>
          <cell r="V282">
            <v>1050.651455897985</v>
          </cell>
          <cell r="W282">
            <v>1089.0026465800438</v>
          </cell>
          <cell r="X282">
            <v>1110.1172209315737</v>
          </cell>
          <cell r="Y282">
            <v>1145.186354815464</v>
          </cell>
          <cell r="Z282">
            <v>1200.0422868096903</v>
          </cell>
          <cell r="AA282">
            <v>1179.8087216526178</v>
          </cell>
          <cell r="AB282">
            <v>1196.6716892486061</v>
          </cell>
          <cell r="AC282">
            <v>1186.3618160982044</v>
          </cell>
          <cell r="AD282">
            <v>1312.1553588659176</v>
          </cell>
          <cell r="AE282">
            <v>1554.7411317557098</v>
          </cell>
          <cell r="AF282">
            <v>1672.315169460295</v>
          </cell>
          <cell r="AG282">
            <v>1731.9644832748668</v>
          </cell>
          <cell r="AH282">
            <v>1804.4315876945457</v>
          </cell>
          <cell r="AI282">
            <v>1794.9457011957929</v>
          </cell>
          <cell r="AJ282">
            <v>1745.6225490974612</v>
          </cell>
          <cell r="AK282">
            <v>1841.74245622127</v>
          </cell>
          <cell r="AL282">
            <v>1643.8552564002603</v>
          </cell>
          <cell r="AM282">
            <v>1679.9024700352888</v>
          </cell>
          <cell r="AN282">
            <v>1660.6346537307604</v>
          </cell>
          <cell r="AO282">
            <v>1853.6472611515967</v>
          </cell>
          <cell r="AP282">
            <v>1962.6888318686347</v>
          </cell>
          <cell r="AQ282">
            <v>2189.1318283204537</v>
          </cell>
          <cell r="AR282">
            <v>2294.9083041021208</v>
          </cell>
          <cell r="AS282">
            <v>2341.1769908383062</v>
          </cell>
          <cell r="AT282">
            <v>2420.631411818913</v>
          </cell>
          <cell r="AU282">
            <v>2560.1769879820022</v>
          </cell>
          <cell r="AV282">
            <v>2527.0349666004477</v>
          </cell>
          <cell r="AW282">
            <v>2591.71659313086</v>
          </cell>
          <cell r="AX282">
            <v>2369.0600736701927</v>
          </cell>
          <cell r="AY282">
            <v>2438.979231675049</v>
          </cell>
          <cell r="AZ282">
            <v>2412.700965132723</v>
          </cell>
          <cell r="BA282">
            <v>2594.0294475966989</v>
          </cell>
          <cell r="BB282">
            <v>2781.0759457508238</v>
          </cell>
          <cell r="BC282">
            <v>2991.8173355917324</v>
          </cell>
          <cell r="BD282">
            <v>3050.6150600582064</v>
          </cell>
          <cell r="BE282">
            <v>3120.0716718565704</v>
          </cell>
          <cell r="BF282">
            <v>3249.0059757216641</v>
          </cell>
        </row>
        <row r="283">
          <cell r="D283" t="str">
            <v>Net New Shipments</v>
          </cell>
          <cell r="E283">
            <v>0</v>
          </cell>
          <cell r="F283">
            <v>0</v>
          </cell>
          <cell r="G283">
            <v>0</v>
          </cell>
          <cell r="H283">
            <v>0</v>
          </cell>
          <cell r="I283">
            <v>0</v>
          </cell>
          <cell r="J283">
            <v>0</v>
          </cell>
          <cell r="K283">
            <v>0</v>
          </cell>
          <cell r="L283">
            <v>388.65438661478765</v>
          </cell>
          <cell r="M283">
            <v>395.02470311916477</v>
          </cell>
          <cell r="N283">
            <v>420.28599700467021</v>
          </cell>
          <cell r="O283">
            <v>369.54573096986678</v>
          </cell>
          <cell r="P283">
            <v>354.97394326491121</v>
          </cell>
          <cell r="Q283">
            <v>312.28555003947622</v>
          </cell>
          <cell r="R283">
            <v>404.7414105972839</v>
          </cell>
          <cell r="S283">
            <v>613.01528719571616</v>
          </cell>
          <cell r="T283">
            <v>695.28854112190675</v>
          </cell>
          <cell r="U283">
            <v>718.63392259833381</v>
          </cell>
          <cell r="V283">
            <v>753.78013179656045</v>
          </cell>
          <cell r="W283">
            <v>705.94305461574913</v>
          </cell>
          <cell r="X283">
            <v>635.50532816588748</v>
          </cell>
          <cell r="Y283">
            <v>696.55610140580575</v>
          </cell>
          <cell r="Z283">
            <v>443.81296959056999</v>
          </cell>
          <cell r="AA283">
            <v>500.09374838267104</v>
          </cell>
          <cell r="AB283">
            <v>463.96296448215435</v>
          </cell>
          <cell r="AC283">
            <v>667.28544505339232</v>
          </cell>
          <cell r="AD283">
            <v>650.53347300271707</v>
          </cell>
          <cell r="AE283">
            <v>634.39069656474385</v>
          </cell>
          <cell r="AF283">
            <v>622.5931346418256</v>
          </cell>
          <cell r="AG283">
            <v>609.21250756343943</v>
          </cell>
          <cell r="AH283">
            <v>616.1998241243673</v>
          </cell>
          <cell r="AI283">
            <v>765.23128678620924</v>
          </cell>
          <cell r="AJ283">
            <v>781.4124175029865</v>
          </cell>
          <cell r="AK283">
            <v>749.97413690959002</v>
          </cell>
          <cell r="AL283">
            <v>725.20481726993239</v>
          </cell>
          <cell r="AM283">
            <v>759.07676163976021</v>
          </cell>
          <cell r="AN283">
            <v>752.06631140196259</v>
          </cell>
          <cell r="AO283">
            <v>740.38218644510198</v>
          </cell>
          <cell r="AP283">
            <v>818.38711388218871</v>
          </cell>
          <cell r="AQ283">
            <v>802.68550727127877</v>
          </cell>
          <cell r="AR283">
            <v>755.70675595608554</v>
          </cell>
          <cell r="AS283">
            <v>778.89468101826424</v>
          </cell>
          <cell r="AT283">
            <v>828.37456390275133</v>
          </cell>
          <cell r="AU283">
            <v>799.55958745289536</v>
          </cell>
          <cell r="AV283">
            <v>780.2666383206888</v>
          </cell>
          <cell r="AW283">
            <v>799.60944523196667</v>
          </cell>
          <cell r="AX283">
            <v>740.87531813252281</v>
          </cell>
          <cell r="AY283">
            <v>755.42986234845011</v>
          </cell>
          <cell r="AZ283">
            <v>760.06161036853155</v>
          </cell>
          <cell r="BA283">
            <v>769.16807119241309</v>
          </cell>
          <cell r="BB283">
            <v>759.96530689049541</v>
          </cell>
          <cell r="BC283">
            <v>767.5649599594035</v>
          </cell>
          <cell r="BD283">
            <v>775.2406095589904</v>
          </cell>
          <cell r="BE283">
            <v>782.99301565458882</v>
          </cell>
          <cell r="BF283">
            <v>790.82294581112365</v>
          </cell>
        </row>
        <row r="284">
          <cell r="D284" t="str">
            <v>Replacement Shipments</v>
          </cell>
          <cell r="E284">
            <v>0</v>
          </cell>
          <cell r="F284">
            <v>0</v>
          </cell>
          <cell r="G284">
            <v>0</v>
          </cell>
          <cell r="H284">
            <v>0</v>
          </cell>
          <cell r="I284">
            <v>0</v>
          </cell>
          <cell r="J284">
            <v>0</v>
          </cell>
          <cell r="K284">
            <v>0</v>
          </cell>
          <cell r="L284">
            <v>406.93312978890754</v>
          </cell>
          <cell r="M284">
            <v>422.85372886584895</v>
          </cell>
          <cell r="N284">
            <v>439.25865374559589</v>
          </cell>
          <cell r="O284">
            <v>456.15610322351017</v>
          </cell>
          <cell r="P284">
            <v>473.55411275412547</v>
          </cell>
          <cell r="Q284">
            <v>491.46053752990633</v>
          </cell>
          <cell r="R284">
            <v>509.88303519329224</v>
          </cell>
          <cell r="S284">
            <v>528.82904820166459</v>
          </cell>
          <cell r="T284">
            <v>548.30578586643787</v>
          </cell>
          <cell r="U284">
            <v>568.32020608904838</v>
          </cell>
          <cell r="V284">
            <v>578.86929477499507</v>
          </cell>
          <cell r="W284">
            <v>596.79162754932986</v>
          </cell>
          <cell r="X284">
            <v>624.22976499529477</v>
          </cell>
          <cell r="Y284">
            <v>615.80914422740784</v>
          </cell>
          <cell r="Z284">
            <v>625.34482439855208</v>
          </cell>
          <cell r="AA284">
            <v>622.15057741774058</v>
          </cell>
          <cell r="AB284">
            <v>683.52243887431473</v>
          </cell>
          <cell r="AC284">
            <v>799.55030623979656</v>
          </cell>
          <cell r="AD284">
            <v>856.05888374108599</v>
          </cell>
          <cell r="AE284">
            <v>885.20083472472675</v>
          </cell>
          <cell r="AF284">
            <v>910.31544663369004</v>
          </cell>
          <cell r="AG284">
            <v>904.09627787854697</v>
          </cell>
          <cell r="AH284">
            <v>897.15225939098718</v>
          </cell>
          <cell r="AI284">
            <v>915.45643533017915</v>
          </cell>
          <cell r="AJ284">
            <v>806.87282271478921</v>
          </cell>
          <cell r="AK284">
            <v>828.62107115676304</v>
          </cell>
          <cell r="AL284">
            <v>872.38496100569523</v>
          </cell>
          <cell r="AM284">
            <v>1080.3634818131704</v>
          </cell>
          <cell r="AN284">
            <v>1127.7874804903595</v>
          </cell>
          <cell r="AO284">
            <v>1148.2128025304069</v>
          </cell>
          <cell r="AP284">
            <v>1166.6657838163674</v>
          </cell>
          <cell r="AQ284">
            <v>1153.1380740439781</v>
          </cell>
          <cell r="AR284">
            <v>1148.1332370449641</v>
          </cell>
          <cell r="AS284">
            <v>1260.1732154694998</v>
          </cell>
          <cell r="AT284">
            <v>1158.8787811404927</v>
          </cell>
          <cell r="AU284">
            <v>1166.4649023323029</v>
          </cell>
          <cell r="AV284">
            <v>1199.0708582861339</v>
          </cell>
          <cell r="AW284">
            <v>1422.3078085408179</v>
          </cell>
          <cell r="AX284">
            <v>1466.5737818274747</v>
          </cell>
          <cell r="AY284">
            <v>1481.7357096448568</v>
          </cell>
          <cell r="AZ284">
            <v>1535.3278807227607</v>
          </cell>
          <cell r="BA284">
            <v>1514.727005794437</v>
          </cell>
          <cell r="BB284">
            <v>1488.5594639139313</v>
          </cell>
          <cell r="BC284">
            <v>1611.0449991309977</v>
          </cell>
          <cell r="BD284">
            <v>1532.0399643654164</v>
          </cell>
          <cell r="BE284">
            <v>1526.6456885542457</v>
          </cell>
          <cell r="BF284">
            <v>1550.5606730082386</v>
          </cell>
        </row>
        <row r="285">
          <cell r="D285" t="str">
            <v>Net New Shipments</v>
          </cell>
          <cell r="E285">
            <v>0</v>
          </cell>
          <cell r="F285">
            <v>0</v>
          </cell>
          <cell r="G285">
            <v>0</v>
          </cell>
          <cell r="H285">
            <v>0</v>
          </cell>
          <cell r="I285">
            <v>0</v>
          </cell>
          <cell r="J285">
            <v>0</v>
          </cell>
          <cell r="K285">
            <v>0</v>
          </cell>
          <cell r="L285">
            <v>171.93616498608753</v>
          </cell>
          <cell r="M285">
            <v>173.93789868348085</v>
          </cell>
          <cell r="N285">
            <v>184.97111124969888</v>
          </cell>
          <cell r="O285">
            <v>159.65304100389767</v>
          </cell>
          <cell r="P285">
            <v>151.79071164442666</v>
          </cell>
          <cell r="Q285">
            <v>130.69003988783425</v>
          </cell>
          <cell r="R285">
            <v>173.63940368102249</v>
          </cell>
          <cell r="S285">
            <v>270.72125803813196</v>
          </cell>
          <cell r="T285">
            <v>307.75309787464812</v>
          </cell>
          <cell r="U285">
            <v>316.88062863567848</v>
          </cell>
          <cell r="V285">
            <v>331.44615185869498</v>
          </cell>
          <cell r="W285">
            <v>307.30465032921711</v>
          </cell>
          <cell r="X285">
            <v>272.92249439569241</v>
          </cell>
          <cell r="Y285">
            <v>299.64729110277131</v>
          </cell>
          <cell r="Z285">
            <v>181.52799831623724</v>
          </cell>
          <cell r="AA285">
            <v>206.47049373902246</v>
          </cell>
          <cell r="AB285">
            <v>188.8625221313805</v>
          </cell>
          <cell r="AC285">
            <v>280.81317557337388</v>
          </cell>
          <cell r="AD285">
            <v>271.72859674927349</v>
          </cell>
          <cell r="AE285">
            <v>263.01196780567989</v>
          </cell>
          <cell r="AF285">
            <v>256.35033718267732</v>
          </cell>
          <cell r="AG285">
            <v>249.04179616543115</v>
          </cell>
          <cell r="AH285">
            <v>250.98097765397688</v>
          </cell>
          <cell r="AI285">
            <v>344.71678013932069</v>
          </cell>
          <cell r="AJ285">
            <v>352.00595842570328</v>
          </cell>
          <cell r="AK285">
            <v>337.84383117553989</v>
          </cell>
          <cell r="AL285">
            <v>326.68589728043855</v>
          </cell>
          <cell r="AM285">
            <v>341.94432672764742</v>
          </cell>
          <cell r="AN285">
            <v>338.78630133711522</v>
          </cell>
          <cell r="AO285">
            <v>333.52290711444988</v>
          </cell>
          <cell r="AP285">
            <v>368.66209690639334</v>
          </cell>
          <cell r="AQ285">
            <v>361.58893175045876</v>
          </cell>
          <cell r="AR285">
            <v>340.42622686896721</v>
          </cell>
          <cell r="AS285">
            <v>350.87178366149783</v>
          </cell>
          <cell r="AT285">
            <v>373.16118322492366</v>
          </cell>
          <cell r="AU285">
            <v>360.18078622194298</v>
          </cell>
          <cell r="AV285">
            <v>351.48981472210471</v>
          </cell>
          <cell r="AW285">
            <v>360.20324585390335</v>
          </cell>
          <cell r="AX285">
            <v>333.74505010625762</v>
          </cell>
          <cell r="AY285">
            <v>340.30149350467218</v>
          </cell>
          <cell r="AZ285">
            <v>342.38797545002672</v>
          </cell>
          <cell r="BA285">
            <v>346.49019906252215</v>
          </cell>
          <cell r="BB285">
            <v>342.34459323939154</v>
          </cell>
          <cell r="BC285">
            <v>345.76803917179132</v>
          </cell>
          <cell r="BD285">
            <v>349.22571956350623</v>
          </cell>
          <cell r="BE285">
            <v>352.71797675914058</v>
          </cell>
          <cell r="BF285">
            <v>356.24515652673273</v>
          </cell>
        </row>
        <row r="286">
          <cell r="D286"/>
          <cell r="E286"/>
          <cell r="F286"/>
          <cell r="G286"/>
          <cell r="H286"/>
          <cell r="I286"/>
          <cell r="J286"/>
          <cell r="K286"/>
          <cell r="L286"/>
          <cell r="M286"/>
          <cell r="N286"/>
          <cell r="O286"/>
          <cell r="P286"/>
          <cell r="Q286"/>
          <cell r="R286"/>
          <cell r="S286"/>
          <cell r="T286"/>
          <cell r="U286"/>
          <cell r="V286"/>
          <cell r="W286"/>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cell r="BD286"/>
          <cell r="BE286"/>
          <cell r="BF286"/>
        </row>
        <row r="288">
          <cell r="D288" t="str">
            <v>Supermarket</v>
          </cell>
        </row>
        <row r="290">
          <cell r="D290"/>
        </row>
        <row r="292">
          <cell r="D292"/>
          <cell r="E292"/>
          <cell r="F292"/>
          <cell r="G292"/>
          <cell r="H292"/>
          <cell r="I292"/>
          <cell r="J292"/>
          <cell r="K292"/>
          <cell r="L292"/>
          <cell r="M292"/>
          <cell r="N292"/>
          <cell r="O292"/>
          <cell r="P292"/>
          <cell r="Q292"/>
          <cell r="R292"/>
          <cell r="S292"/>
          <cell r="T292"/>
          <cell r="U292"/>
          <cell r="V292"/>
          <cell r="W292"/>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cell r="BD292"/>
          <cell r="BE292"/>
          <cell r="BF292"/>
        </row>
        <row r="293">
          <cell r="D293" t="str">
            <v>SHIPMENTS</v>
          </cell>
          <cell r="E293">
            <v>1981</v>
          </cell>
          <cell r="F293">
            <v>1982</v>
          </cell>
          <cell r="G293">
            <v>1983</v>
          </cell>
          <cell r="H293">
            <v>1984</v>
          </cell>
          <cell r="I293">
            <v>1985</v>
          </cell>
          <cell r="J293">
            <v>1986</v>
          </cell>
          <cell r="K293">
            <v>1987</v>
          </cell>
          <cell r="L293">
            <v>1988</v>
          </cell>
          <cell r="M293">
            <v>1989</v>
          </cell>
          <cell r="N293">
            <v>1990</v>
          </cell>
          <cell r="O293">
            <v>1991</v>
          </cell>
          <cell r="P293">
            <v>1992</v>
          </cell>
          <cell r="Q293">
            <v>1993</v>
          </cell>
          <cell r="R293">
            <v>1994</v>
          </cell>
          <cell r="S293">
            <v>1995</v>
          </cell>
          <cell r="T293">
            <v>1996</v>
          </cell>
          <cell r="U293">
            <v>1997</v>
          </cell>
          <cell r="V293">
            <v>1998</v>
          </cell>
          <cell r="W293">
            <v>1999</v>
          </cell>
          <cell r="X293">
            <v>2000</v>
          </cell>
          <cell r="Y293">
            <v>2001</v>
          </cell>
          <cell r="Z293">
            <v>2002</v>
          </cell>
          <cell r="AA293">
            <v>2003</v>
          </cell>
          <cell r="AB293">
            <v>2004</v>
          </cell>
          <cell r="AC293">
            <v>2005</v>
          </cell>
          <cell r="AD293">
            <v>2006</v>
          </cell>
          <cell r="AE293">
            <v>2007</v>
          </cell>
          <cell r="AF293">
            <v>2008</v>
          </cell>
          <cell r="AG293">
            <v>2009</v>
          </cell>
          <cell r="AH293">
            <v>2010</v>
          </cell>
          <cell r="AI293">
            <v>2011</v>
          </cell>
          <cell r="AJ293">
            <v>2012</v>
          </cell>
          <cell r="AK293">
            <v>2013</v>
          </cell>
          <cell r="AL293">
            <v>2014</v>
          </cell>
          <cell r="AM293">
            <v>2015</v>
          </cell>
          <cell r="AN293">
            <v>2016</v>
          </cell>
          <cell r="AO293">
            <v>2017</v>
          </cell>
          <cell r="AP293">
            <v>2018</v>
          </cell>
          <cell r="AQ293">
            <v>2019</v>
          </cell>
          <cell r="AR293">
            <v>2020</v>
          </cell>
          <cell r="AS293">
            <v>2021</v>
          </cell>
          <cell r="AT293">
            <v>2022</v>
          </cell>
          <cell r="AU293">
            <v>2023</v>
          </cell>
          <cell r="AV293">
            <v>2024</v>
          </cell>
          <cell r="AW293">
            <v>2025</v>
          </cell>
          <cell r="AX293">
            <v>2026</v>
          </cell>
          <cell r="AY293">
            <v>2027</v>
          </cell>
          <cell r="AZ293">
            <v>2028</v>
          </cell>
          <cell r="BA293">
            <v>2029</v>
          </cell>
          <cell r="BB293">
            <v>2030</v>
          </cell>
          <cell r="BC293">
            <v>2031</v>
          </cell>
          <cell r="BD293">
            <v>2032</v>
          </cell>
          <cell r="BE293">
            <v>2033</v>
          </cell>
          <cell r="BF293">
            <v>2034</v>
          </cell>
        </row>
        <row r="294">
          <cell r="D294" t="str">
            <v>Replacement Shipments</v>
          </cell>
          <cell r="E294">
            <v>0</v>
          </cell>
          <cell r="F294">
            <v>0</v>
          </cell>
          <cell r="G294">
            <v>0</v>
          </cell>
          <cell r="H294">
            <v>0</v>
          </cell>
          <cell r="I294">
            <v>0</v>
          </cell>
          <cell r="J294">
            <v>0</v>
          </cell>
          <cell r="K294">
            <v>0</v>
          </cell>
          <cell r="L294">
            <v>322.62414686000193</v>
          </cell>
          <cell r="M294">
            <v>330.98103905992576</v>
          </cell>
          <cell r="N294">
            <v>339.38681767257094</v>
          </cell>
          <cell r="O294">
            <v>347.83423703066131</v>
          </cell>
          <cell r="P294">
            <v>356.31580053315662</v>
          </cell>
          <cell r="Q294">
            <v>364.82376932795296</v>
          </cell>
          <cell r="R294">
            <v>373.35017183276886</v>
          </cell>
          <cell r="S294">
            <v>381.88681408700376</v>
          </cell>
          <cell r="T294">
            <v>390.42529092422603</v>
          </cell>
          <cell r="U294">
            <v>399.94758084596378</v>
          </cell>
          <cell r="V294">
            <v>398.46199012696053</v>
          </cell>
          <cell r="W294">
            <v>395.5780929421544</v>
          </cell>
          <cell r="X294">
            <v>385.84733133174126</v>
          </cell>
          <cell r="Y294">
            <v>417.58485870334249</v>
          </cell>
          <cell r="Z294">
            <v>452.39124027225944</v>
          </cell>
          <cell r="AA294">
            <v>485.43922110915264</v>
          </cell>
          <cell r="AB294">
            <v>482.69685560435767</v>
          </cell>
          <cell r="AC294">
            <v>453.5992969393543</v>
          </cell>
          <cell r="AD294">
            <v>473.85503251653432</v>
          </cell>
          <cell r="AE294">
            <v>506.13741713526207</v>
          </cell>
          <cell r="AF294">
            <v>533.1904238239913</v>
          </cell>
          <cell r="AG294">
            <v>497.02230326035942</v>
          </cell>
          <cell r="AH294">
            <v>515.25854127739967</v>
          </cell>
          <cell r="AI294">
            <v>508.84236594517779</v>
          </cell>
          <cell r="AJ294">
            <v>540.6090543513701</v>
          </cell>
          <cell r="AK294">
            <v>542.21428357912112</v>
          </cell>
          <cell r="AL294">
            <v>462.48817127851146</v>
          </cell>
          <cell r="AM294">
            <v>483.05595789152909</v>
          </cell>
          <cell r="AN294">
            <v>515.48578308822312</v>
          </cell>
          <cell r="AO294">
            <v>543.50897754733887</v>
          </cell>
          <cell r="AP294">
            <v>505.92461299887555</v>
          </cell>
          <cell r="AQ294">
            <v>555.3588227090404</v>
          </cell>
          <cell r="AR294">
            <v>525.05201884011194</v>
          </cell>
          <cell r="AS294">
            <v>572.51351161938328</v>
          </cell>
          <cell r="AT294">
            <v>573.95786800514918</v>
          </cell>
          <cell r="AU294">
            <v>483.11345904492339</v>
          </cell>
          <cell r="AV294">
            <v>504.88968785685853</v>
          </cell>
          <cell r="AW294">
            <v>537.30608059175597</v>
          </cell>
          <cell r="AX294">
            <v>563.95036085068114</v>
          </cell>
          <cell r="AY294">
            <v>527.20071651720036</v>
          </cell>
          <cell r="AZ294">
            <v>575.67312793653036</v>
          </cell>
          <cell r="BA294">
            <v>544.27435976108927</v>
          </cell>
          <cell r="BB294">
            <v>592.58067877367921</v>
          </cell>
          <cell r="BC294">
            <v>593.9166018248817</v>
          </cell>
          <cell r="BD294">
            <v>502.93966031012189</v>
          </cell>
          <cell r="BE294">
            <v>524.65831648228414</v>
          </cell>
          <cell r="BF294">
            <v>557.2934896287627</v>
          </cell>
        </row>
        <row r="295">
          <cell r="D295" t="str">
            <v>Net New Shipments</v>
          </cell>
          <cell r="E295">
            <v>0</v>
          </cell>
          <cell r="F295">
            <v>0</v>
          </cell>
          <cell r="G295">
            <v>0</v>
          </cell>
          <cell r="H295">
            <v>0</v>
          </cell>
          <cell r="I295">
            <v>0</v>
          </cell>
          <cell r="J295">
            <v>0</v>
          </cell>
          <cell r="K295">
            <v>0</v>
          </cell>
          <cell r="L295">
            <v>77.323433985961856</v>
          </cell>
          <cell r="M295">
            <v>67.480951067034766</v>
          </cell>
          <cell r="N295">
            <v>56.191275269583457</v>
          </cell>
          <cell r="O295">
            <v>38.013094301079946</v>
          </cell>
          <cell r="P295">
            <v>61.269058170185872</v>
          </cell>
          <cell r="Q295">
            <v>87.567470944306478</v>
          </cell>
          <cell r="R295">
            <v>112.08904927638378</v>
          </cell>
          <cell r="S295">
            <v>100.81004151735389</v>
          </cell>
          <cell r="T295">
            <v>63.174006015128249</v>
          </cell>
          <cell r="U295">
            <v>73.907451670570538</v>
          </cell>
          <cell r="V295">
            <v>107.67542700830155</v>
          </cell>
          <cell r="W295">
            <v>137.6123308818369</v>
          </cell>
          <cell r="X295">
            <v>111.17497192861811</v>
          </cell>
          <cell r="Y295">
            <v>97.673682574057239</v>
          </cell>
          <cell r="Z295">
            <v>56.451125672918351</v>
          </cell>
          <cell r="AA295">
            <v>55.169833242217464</v>
          </cell>
          <cell r="AB295">
            <v>59.51742797476345</v>
          </cell>
          <cell r="AC295">
            <v>8.8888743391571552</v>
          </cell>
          <cell r="AD295">
            <v>9.2009253749947675</v>
          </cell>
          <cell r="AE295">
            <v>9.3483659529611032</v>
          </cell>
          <cell r="AF295">
            <v>10.318553723347577</v>
          </cell>
          <cell r="AG295">
            <v>8.9023097385161236</v>
          </cell>
          <cell r="AH295">
            <v>40.100281431640724</v>
          </cell>
          <cell r="AI295">
            <v>16.209652894934152</v>
          </cell>
          <cell r="AJ295">
            <v>31.904457268013175</v>
          </cell>
          <cell r="AK295">
            <v>31.743584426028065</v>
          </cell>
          <cell r="AL295">
            <v>20.625287766411937</v>
          </cell>
          <cell r="AM295">
            <v>21.833729965329439</v>
          </cell>
          <cell r="AN295">
            <v>21.820297503532856</v>
          </cell>
          <cell r="AO295">
            <v>20.441383303342263</v>
          </cell>
          <cell r="AP295">
            <v>21.276103518324817</v>
          </cell>
          <cell r="AQ295">
            <v>20.314305227489967</v>
          </cell>
          <cell r="AR295">
            <v>19.222340920977331</v>
          </cell>
          <cell r="AS295">
            <v>20.06716715429593</v>
          </cell>
          <cell r="AT295">
            <v>19.958733819732515</v>
          </cell>
          <cell r="AU295">
            <v>19.826201265198506</v>
          </cell>
          <cell r="AV295">
            <v>19.768628625425663</v>
          </cell>
          <cell r="AW295">
            <v>19.987409037006728</v>
          </cell>
          <cell r="AX295">
            <v>19.397351674363563</v>
          </cell>
          <cell r="AY295">
            <v>20.067118901416507</v>
          </cell>
          <cell r="AZ295">
            <v>20.148407923645209</v>
          </cell>
          <cell r="BA295">
            <v>19.003443360271376</v>
          </cell>
          <cell r="BB295">
            <v>19.354680312778328</v>
          </cell>
          <cell r="BC295">
            <v>19.548227115906229</v>
          </cell>
          <cell r="BD295">
            <v>19.743709387065792</v>
          </cell>
          <cell r="BE295">
            <v>19.941146480936368</v>
          </cell>
          <cell r="BF295">
            <v>20.140557945745968</v>
          </cell>
        </row>
        <row r="296">
          <cell r="D296" t="str">
            <v>Replacement Shipments</v>
          </cell>
          <cell r="E296">
            <v>0</v>
          </cell>
          <cell r="F296">
            <v>0</v>
          </cell>
          <cell r="G296">
            <v>0</v>
          </cell>
          <cell r="H296">
            <v>0</v>
          </cell>
          <cell r="I296">
            <v>0</v>
          </cell>
          <cell r="J296">
            <v>0</v>
          </cell>
          <cell r="K296">
            <v>0</v>
          </cell>
          <cell r="L296">
            <v>741.59596628253348</v>
          </cell>
          <cell r="M296">
            <v>762.68284288361281</v>
          </cell>
          <cell r="N296">
            <v>783.98315454249121</v>
          </cell>
          <cell r="O296">
            <v>805.48140077770154</v>
          </cell>
          <cell r="P296">
            <v>827.16133970752571</v>
          </cell>
          <cell r="Q296">
            <v>849.00599986280224</v>
          </cell>
          <cell r="R296">
            <v>870.99769418263509</v>
          </cell>
          <cell r="S296">
            <v>893.11803621255456</v>
          </cell>
          <cell r="T296">
            <v>915.34795851743411</v>
          </cell>
          <cell r="U296">
            <v>937.66773331395791</v>
          </cell>
          <cell r="V296">
            <v>960.05699531970004</v>
          </cell>
          <cell r="W296">
            <v>982.4947668079426</v>
          </cell>
          <cell r="X296">
            <v>1004.9594848492513</v>
          </cell>
          <cell r="Y296">
            <v>1027.4290307125898</v>
          </cell>
          <cell r="Z296">
            <v>1039.5952680486566</v>
          </cell>
          <cell r="AA296">
            <v>1022.7498790183639</v>
          </cell>
          <cell r="AB296">
            <v>1000.5405412556064</v>
          </cell>
          <cell r="AC296">
            <v>951.98130353354759</v>
          </cell>
          <cell r="AD296">
            <v>1063.2881593971183</v>
          </cell>
          <cell r="AE296">
            <v>1186.4851294571527</v>
          </cell>
          <cell r="AF296">
            <v>1302.9813335286976</v>
          </cell>
          <cell r="AG296">
            <v>1281.6331400378622</v>
          </cell>
          <cell r="AH296">
            <v>1158.8163187779833</v>
          </cell>
          <cell r="AI296">
            <v>1222.502069527507</v>
          </cell>
          <cell r="AJ296">
            <v>1375.0308319921414</v>
          </cell>
          <cell r="AK296">
            <v>1512.8434127907542</v>
          </cell>
          <cell r="AL296">
            <v>1433.4203317202162</v>
          </cell>
          <cell r="AM296">
            <v>1403.8568186103598</v>
          </cell>
          <cell r="AN296">
            <v>1257.1541006982202</v>
          </cell>
          <cell r="AO296">
            <v>1235.3706970192693</v>
          </cell>
          <cell r="AP296">
            <v>1229.9166962594718</v>
          </cell>
          <cell r="AQ296">
            <v>986.23842598670058</v>
          </cell>
          <cell r="AR296">
            <v>1098.7479055052468</v>
          </cell>
          <cell r="AS296">
            <v>1222.5131016129453</v>
          </cell>
          <cell r="AT296">
            <v>1342.7483439456423</v>
          </cell>
          <cell r="AU296">
            <v>1315.9420416143912</v>
          </cell>
          <cell r="AV296">
            <v>1313.3601000257663</v>
          </cell>
          <cell r="AW296">
            <v>1284.9729789989997</v>
          </cell>
          <cell r="AX296">
            <v>1497.9884594407768</v>
          </cell>
          <cell r="AY296">
            <v>1635.1810471517358</v>
          </cell>
          <cell r="AZ296">
            <v>1512.9088003031291</v>
          </cell>
          <cell r="BA296">
            <v>1488.002541959891</v>
          </cell>
          <cell r="BB296">
            <v>1341.2480562455435</v>
          </cell>
          <cell r="BC296">
            <v>1314.1504101995638</v>
          </cell>
          <cell r="BD296">
            <v>1311.9133648750394</v>
          </cell>
          <cell r="BE296">
            <v>1064.5283888297211</v>
          </cell>
          <cell r="BF296">
            <v>1172.8295115265432</v>
          </cell>
        </row>
        <row r="297">
          <cell r="D297" t="str">
            <v>Net New Shipments</v>
          </cell>
          <cell r="E297">
            <v>0</v>
          </cell>
          <cell r="F297">
            <v>0</v>
          </cell>
          <cell r="G297">
            <v>0</v>
          </cell>
          <cell r="H297">
            <v>0</v>
          </cell>
          <cell r="I297">
            <v>0</v>
          </cell>
          <cell r="J297">
            <v>0</v>
          </cell>
          <cell r="K297">
            <v>0</v>
          </cell>
          <cell r="L297">
            <v>297.99930176612327</v>
          </cell>
          <cell r="M297">
            <v>260.06703613475111</v>
          </cell>
          <cell r="N297">
            <v>216.55738671311519</v>
          </cell>
          <cell r="O297">
            <v>146.49990275584605</v>
          </cell>
          <cell r="P297">
            <v>236.12681968959259</v>
          </cell>
          <cell r="Q297">
            <v>337.47912959435052</v>
          </cell>
          <cell r="R297">
            <v>431.98363934606243</v>
          </cell>
          <cell r="S297">
            <v>388.51510382530768</v>
          </cell>
          <cell r="T297">
            <v>243.46836026054916</v>
          </cell>
          <cell r="U297">
            <v>284.83433621354925</v>
          </cell>
          <cell r="V297">
            <v>414.97383667244139</v>
          </cell>
          <cell r="W297">
            <v>530.3486459828116</v>
          </cell>
          <cell r="X297">
            <v>428.46084687096476</v>
          </cell>
          <cell r="Y297">
            <v>376.42778789777003</v>
          </cell>
          <cell r="Z297">
            <v>217.55883264956356</v>
          </cell>
          <cell r="AA297">
            <v>212.62081800090527</v>
          </cell>
          <cell r="AB297">
            <v>229.37615500386528</v>
          </cell>
          <cell r="AC297">
            <v>34.257122453152988</v>
          </cell>
          <cell r="AD297">
            <v>35.459746108128456</v>
          </cell>
          <cell r="AE297">
            <v>36.027972155792668</v>
          </cell>
          <cell r="AF297">
            <v>39.767010416944686</v>
          </cell>
          <cell r="AG297">
            <v>34.308901576529024</v>
          </cell>
          <cell r="AH297">
            <v>154.54378124778304</v>
          </cell>
          <cell r="AI297">
            <v>62.470909471492632</v>
          </cell>
          <cell r="AJ297">
            <v>122.95762744863532</v>
          </cell>
          <cell r="AK297">
            <v>122.33763436098161</v>
          </cell>
          <cell r="AL297">
            <v>79.488468582912901</v>
          </cell>
          <cell r="AM297">
            <v>84.145723349531181</v>
          </cell>
          <cell r="AN297">
            <v>84.093955547323375</v>
          </cell>
          <cell r="AO297">
            <v>78.779713180294493</v>
          </cell>
          <cell r="AP297">
            <v>81.996668615567614</v>
          </cell>
          <cell r="AQ297">
            <v>78.289962843020476</v>
          </cell>
          <cell r="AR297">
            <v>74.081606021296466</v>
          </cell>
          <cell r="AS297">
            <v>77.337509369925101</v>
          </cell>
          <cell r="AT297">
            <v>76.919614608636039</v>
          </cell>
          <cell r="AU297">
            <v>76.408843078235805</v>
          </cell>
          <cell r="AV297">
            <v>76.186962005853275</v>
          </cell>
          <cell r="AW297">
            <v>77.030126962843497</v>
          </cell>
          <cell r="AX297">
            <v>74.756085666369472</v>
          </cell>
          <cell r="AY297">
            <v>77.337323406580254</v>
          </cell>
          <cell r="AZ297">
            <v>77.650605818096665</v>
          </cell>
          <cell r="BA297">
            <v>73.237989579472924</v>
          </cell>
          <cell r="BB297">
            <v>74.591633115538571</v>
          </cell>
          <cell r="BC297">
            <v>75.337549446696357</v>
          </cell>
          <cell r="BD297">
            <v>76.090924941163394</v>
          </cell>
          <cell r="BE297">
            <v>76.851834190572845</v>
          </cell>
          <cell r="BF297">
            <v>77.620352532481775</v>
          </cell>
        </row>
        <row r="298">
          <cell r="D298" t="str">
            <v>Replacement Shipments</v>
          </cell>
          <cell r="E298">
            <v>0</v>
          </cell>
          <cell r="F298">
            <v>0</v>
          </cell>
          <cell r="G298">
            <v>0</v>
          </cell>
          <cell r="H298">
            <v>0</v>
          </cell>
          <cell r="I298">
            <v>0</v>
          </cell>
          <cell r="J298">
            <v>0</v>
          </cell>
          <cell r="K298">
            <v>0</v>
          </cell>
          <cell r="L298">
            <v>13.420778161224007</v>
          </cell>
          <cell r="M298">
            <v>13.754824551172884</v>
          </cell>
          <cell r="N298">
            <v>14.090221143792288</v>
          </cell>
          <cell r="O298">
            <v>14.426661912413239</v>
          </cell>
          <cell r="P298">
            <v>14.76383162723946</v>
          </cell>
          <cell r="Q298">
            <v>15.101406264703281</v>
          </cell>
          <cell r="R298">
            <v>15.439053449272675</v>
          </cell>
          <cell r="S298">
            <v>15.874527908338337</v>
          </cell>
          <cell r="T298">
            <v>15.89623703223047</v>
          </cell>
          <cell r="U298">
            <v>15.873371740903702</v>
          </cell>
          <cell r="V298">
            <v>15.632953662793101</v>
          </cell>
          <cell r="W298">
            <v>16.708118478471665</v>
          </cell>
          <cell r="X298">
            <v>17.880236027024019</v>
          </cell>
          <cell r="Y298">
            <v>18.9960407962928</v>
          </cell>
          <cell r="Z298">
            <v>19.073591906513855</v>
          </cell>
          <cell r="AA298">
            <v>17.900974707382908</v>
          </cell>
          <cell r="AB298">
            <v>18.218720123639169</v>
          </cell>
          <cell r="AC298">
            <v>19.049880953425514</v>
          </cell>
          <cell r="AD298">
            <v>21.075051045931431</v>
          </cell>
          <cell r="AE298">
            <v>21.408216423042298</v>
          </cell>
          <cell r="AF298">
            <v>22.095576882071533</v>
          </cell>
          <cell r="AG298">
            <v>20.864988488427059</v>
          </cell>
          <cell r="AH298">
            <v>19.651711287331089</v>
          </cell>
          <cell r="AI298">
            <v>20.10742146957892</v>
          </cell>
          <cell r="AJ298">
            <v>19.331956800778556</v>
          </cell>
          <cell r="AK298">
            <v>21.367029391282884</v>
          </cell>
          <cell r="AL298">
            <v>21.704873586473163</v>
          </cell>
          <cell r="AM298">
            <v>22.423021581356956</v>
          </cell>
          <cell r="AN298">
            <v>21.147490689164584</v>
          </cell>
          <cell r="AO298">
            <v>20.924236967449836</v>
          </cell>
          <cell r="AP298">
            <v>20.621811863815392</v>
          </cell>
          <cell r="AQ298">
            <v>20.344399600039395</v>
          </cell>
          <cell r="AR298">
            <v>22.374367118575364</v>
          </cell>
          <cell r="AS298">
            <v>22.359387904217762</v>
          </cell>
          <cell r="AT298">
            <v>23.115884102060797</v>
          </cell>
          <cell r="AU298">
            <v>21.83992694970334</v>
          </cell>
          <cell r="AV298">
            <v>21.57291533732603</v>
          </cell>
          <cell r="AW298">
            <v>21.296978898393089</v>
          </cell>
          <cell r="AX298">
            <v>20.989045327023092</v>
          </cell>
          <cell r="AY298">
            <v>22.984360903672368</v>
          </cell>
          <cell r="AZ298">
            <v>22.996191054205816</v>
          </cell>
          <cell r="BA298">
            <v>23.74924627363459</v>
          </cell>
          <cell r="BB298">
            <v>22.469083388222998</v>
          </cell>
          <cell r="BC298">
            <v>22.200244789601008</v>
          </cell>
          <cell r="BD298">
            <v>21.931251037405044</v>
          </cell>
          <cell r="BE298">
            <v>21.60459283069838</v>
          </cell>
          <cell r="BF298">
            <v>23.621162522423575</v>
          </cell>
        </row>
        <row r="299">
          <cell r="D299" t="str">
            <v>Net New Shipments</v>
          </cell>
          <cell r="E299">
            <v>0</v>
          </cell>
          <cell r="F299">
            <v>0</v>
          </cell>
          <cell r="G299">
            <v>0</v>
          </cell>
          <cell r="H299">
            <v>0</v>
          </cell>
          <cell r="I299">
            <v>0</v>
          </cell>
          <cell r="J299">
            <v>0</v>
          </cell>
          <cell r="K299">
            <v>0</v>
          </cell>
          <cell r="L299">
            <v>2.4537497471143297</v>
          </cell>
          <cell r="M299">
            <v>2.1414124810575856</v>
          </cell>
          <cell r="N299">
            <v>1.7831505971114143</v>
          </cell>
          <cell r="O299">
            <v>1.2062917503798616</v>
          </cell>
          <cell r="P299">
            <v>1.9442868512322062</v>
          </cell>
          <cell r="Q299">
            <v>2.7788297623207399</v>
          </cell>
          <cell r="R299">
            <v>3.5569873470201259</v>
          </cell>
          <cell r="S299">
            <v>3.199063998175518</v>
          </cell>
          <cell r="T299">
            <v>2.0047376751524384</v>
          </cell>
          <cell r="U299">
            <v>2.345348382735466</v>
          </cell>
          <cell r="V299">
            <v>3.4169272906324153</v>
          </cell>
          <cell r="W299">
            <v>4.3669325674597674</v>
          </cell>
          <cell r="X299">
            <v>3.527980396018279</v>
          </cell>
          <cell r="Y299">
            <v>3.0995360857787375</v>
          </cell>
          <cell r="Z299">
            <v>1.7913965819132045</v>
          </cell>
          <cell r="AA299">
            <v>1.7507365799481818</v>
          </cell>
          <cell r="AB299">
            <v>1.8887013459397508</v>
          </cell>
          <cell r="AC299">
            <v>0.28207584735304181</v>
          </cell>
          <cell r="AD299">
            <v>0.29197834535145262</v>
          </cell>
          <cell r="AE299">
            <v>0.29665716343086501</v>
          </cell>
          <cell r="AF299">
            <v>0.3274446992854223</v>
          </cell>
          <cell r="AG299">
            <v>0.2825022007375253</v>
          </cell>
          <cell r="AH299">
            <v>1.272525680118747</v>
          </cell>
          <cell r="AI299">
            <v>0.51439039423647159</v>
          </cell>
          <cell r="AJ299">
            <v>1.0124427992608385</v>
          </cell>
          <cell r="AK299">
            <v>1.0073377272924808</v>
          </cell>
          <cell r="AL299">
            <v>0.65451431774459934</v>
          </cell>
          <cell r="AM299">
            <v>0.6928625207038408</v>
          </cell>
          <cell r="AN299">
            <v>0.69243626053875573</v>
          </cell>
          <cell r="AO299">
            <v>0.64867836987619398</v>
          </cell>
          <cell r="AP299">
            <v>0.67516703457769722</v>
          </cell>
          <cell r="AQ299">
            <v>0.64464572698369693</v>
          </cell>
          <cell r="AR299">
            <v>0.60999378509700364</v>
          </cell>
          <cell r="AS299">
            <v>0.63680314998805443</v>
          </cell>
          <cell r="AT299">
            <v>0.63336217157379338</v>
          </cell>
          <cell r="AU299">
            <v>0.62915643851965797</v>
          </cell>
          <cell r="AV299">
            <v>0.62732945227497794</v>
          </cell>
          <cell r="AW299">
            <v>0.63427213901195501</v>
          </cell>
          <cell r="AX299">
            <v>0.61554750367528754</v>
          </cell>
          <cell r="AY299">
            <v>0.63680161875120689</v>
          </cell>
          <cell r="AZ299">
            <v>0.63938121082901489</v>
          </cell>
          <cell r="BA299">
            <v>0.60304738079835885</v>
          </cell>
          <cell r="BB299">
            <v>0.61419338840511273</v>
          </cell>
          <cell r="BC299">
            <v>0.62033532228920762</v>
          </cell>
          <cell r="BD299">
            <v>0.62653867551208009</v>
          </cell>
          <cell r="BE299">
            <v>0.63280406226721198</v>
          </cell>
          <cell r="BF299">
            <v>0.63913210288990285</v>
          </cell>
        </row>
        <row r="300">
          <cell r="D300" t="str">
            <v>Replacement Shipments</v>
          </cell>
          <cell r="E300">
            <v>0</v>
          </cell>
          <cell r="F300">
            <v>0</v>
          </cell>
          <cell r="G300">
            <v>0</v>
          </cell>
          <cell r="H300">
            <v>0</v>
          </cell>
          <cell r="I300">
            <v>0</v>
          </cell>
          <cell r="J300">
            <v>0</v>
          </cell>
          <cell r="K300">
            <v>0</v>
          </cell>
          <cell r="L300">
            <v>221.19824462900942</v>
          </cell>
          <cell r="M300">
            <v>227.26390344103558</v>
          </cell>
          <cell r="N300">
            <v>233.38082624371975</v>
          </cell>
          <cell r="O300">
            <v>239.54422459337465</v>
          </cell>
          <cell r="P300">
            <v>245.74910814448049</v>
          </cell>
          <cell r="Q300">
            <v>251.99028921994233</v>
          </cell>
          <cell r="R300">
            <v>258.26238800623344</v>
          </cell>
          <cell r="S300">
            <v>264.55983837477737</v>
          </cell>
          <cell r="T300">
            <v>270.87689432874009</v>
          </cell>
          <cell r="U300">
            <v>277.20763707216355</v>
          </cell>
          <cell r="V300">
            <v>283.54598269608579</v>
          </cell>
          <cell r="W300">
            <v>289.88569047396777</v>
          </cell>
          <cell r="X300">
            <v>295.04646809874839</v>
          </cell>
          <cell r="Y300">
            <v>291.71200277472025</v>
          </cell>
          <cell r="Z300">
            <v>287.04665093938968</v>
          </cell>
          <cell r="AA300">
            <v>275.84886521800138</v>
          </cell>
          <cell r="AB300">
            <v>304.26450077892741</v>
          </cell>
          <cell r="AC300">
            <v>335.62214349259494</v>
          </cell>
          <cell r="AD300">
            <v>365.31372720277955</v>
          </cell>
          <cell r="AE300">
            <v>360.83909150932908</v>
          </cell>
          <cell r="AF300">
            <v>331.21161917464912</v>
          </cell>
          <cell r="AG300">
            <v>347.79340552158487</v>
          </cell>
          <cell r="AH300">
            <v>386.38206467030636</v>
          </cell>
          <cell r="AI300">
            <v>421.31319749594695</v>
          </cell>
          <cell r="AJ300">
            <v>401.22481207551812</v>
          </cell>
          <cell r="AK300">
            <v>384.9958569184825</v>
          </cell>
          <cell r="AL300">
            <v>340.96064736858227</v>
          </cell>
          <cell r="AM300">
            <v>328.53915539315324</v>
          </cell>
          <cell r="AN300">
            <v>361.10698817055481</v>
          </cell>
          <cell r="AO300">
            <v>344.11151786145302</v>
          </cell>
          <cell r="AP300">
            <v>374.10112784181979</v>
          </cell>
          <cell r="AQ300">
            <v>369.76730618350433</v>
          </cell>
          <cell r="AR300">
            <v>341.06641767447587</v>
          </cell>
          <cell r="AS300">
            <v>356.29561145162847</v>
          </cell>
          <cell r="AT300">
            <v>424.68008626232245</v>
          </cell>
          <cell r="AU300">
            <v>436.79432666526645</v>
          </cell>
          <cell r="AV300">
            <v>431.6953611517107</v>
          </cell>
          <cell r="AW300">
            <v>415.31276339277946</v>
          </cell>
          <cell r="AX300">
            <v>360.65895590953699</v>
          </cell>
          <cell r="AY300">
            <v>349.39159412408583</v>
          </cell>
          <cell r="AZ300">
            <v>381.94659814583929</v>
          </cell>
          <cell r="BA300">
            <v>363.63418730846507</v>
          </cell>
          <cell r="BB300">
            <v>394.42100198853473</v>
          </cell>
          <cell r="BC300">
            <v>389.1686089288591</v>
          </cell>
          <cell r="BD300">
            <v>359.4248331608033</v>
          </cell>
          <cell r="BE300">
            <v>375.46088345292196</v>
          </cell>
          <cell r="BF300">
            <v>443.7417983373482</v>
          </cell>
        </row>
        <row r="301">
          <cell r="D301" t="str">
            <v>Net New Shipments</v>
          </cell>
          <cell r="E301">
            <v>0</v>
          </cell>
          <cell r="F301">
            <v>0</v>
          </cell>
          <cell r="G301">
            <v>0</v>
          </cell>
          <cell r="H301">
            <v>0</v>
          </cell>
          <cell r="I301">
            <v>0</v>
          </cell>
          <cell r="J301">
            <v>0</v>
          </cell>
          <cell r="K301">
            <v>0</v>
          </cell>
          <cell r="L301">
            <v>73.848223469738997</v>
          </cell>
          <cell r="M301">
            <v>64.448099333684695</v>
          </cell>
          <cell r="N301">
            <v>53.665824695669926</v>
          </cell>
          <cell r="O301">
            <v>36.3046406246267</v>
          </cell>
          <cell r="P301">
            <v>58.515392634446926</v>
          </cell>
          <cell r="Q301">
            <v>83.631854272652618</v>
          </cell>
          <cell r="R301">
            <v>107.05133919654608</v>
          </cell>
          <cell r="S301">
            <v>96.279253134551709</v>
          </cell>
          <cell r="T301">
            <v>60.334724845909001</v>
          </cell>
          <cell r="U301">
            <v>70.585768449421309</v>
          </cell>
          <cell r="V301">
            <v>102.83608197422059</v>
          </cell>
          <cell r="W301">
            <v>131.42750702197918</v>
          </cell>
          <cell r="X301">
            <v>106.1783439767697</v>
          </cell>
          <cell r="Y301">
            <v>93.283854143762255</v>
          </cell>
          <cell r="Z301">
            <v>53.913996429192593</v>
          </cell>
          <cell r="AA301">
            <v>52.690290175151858</v>
          </cell>
          <cell r="AB301">
            <v>56.842487391627401</v>
          </cell>
          <cell r="AC301">
            <v>8.4893743688580798</v>
          </cell>
          <cell r="AD301">
            <v>8.7874006390402428</v>
          </cell>
          <cell r="AE301">
            <v>8.9282146741752513</v>
          </cell>
          <cell r="AF301">
            <v>9.8547984998267566</v>
          </cell>
          <cell r="AG301">
            <v>8.5022059300436137</v>
          </cell>
          <cell r="AH301">
            <v>38.298021592016084</v>
          </cell>
          <cell r="AI301">
            <v>15.481129169319502</v>
          </cell>
          <cell r="AJ301">
            <v>30.470549076192572</v>
          </cell>
          <cell r="AK301">
            <v>30.316906474296957</v>
          </cell>
          <cell r="AL301">
            <v>19.698308540954713</v>
          </cell>
          <cell r="AM301">
            <v>20.85243873093259</v>
          </cell>
          <cell r="AN301">
            <v>20.839609975284475</v>
          </cell>
          <cell r="AO301">
            <v>19.522669447012049</v>
          </cell>
          <cell r="AP301">
            <v>20.319874146714938</v>
          </cell>
          <cell r="AQ301">
            <v>19.401302745354769</v>
          </cell>
          <cell r="AR301">
            <v>18.358415486327431</v>
          </cell>
          <cell r="AS301">
            <v>19.165272001293488</v>
          </cell>
          <cell r="AT301">
            <v>19.061712075025753</v>
          </cell>
          <cell r="AU301">
            <v>18.935136039795907</v>
          </cell>
          <cell r="AV301">
            <v>18.880150934394806</v>
          </cell>
          <cell r="AW301">
            <v>19.089098518489664</v>
          </cell>
          <cell r="AX301">
            <v>18.525560587876498</v>
          </cell>
          <cell r="AY301">
            <v>19.165225917082353</v>
          </cell>
          <cell r="AZ301">
            <v>19.242861500110848</v>
          </cell>
          <cell r="BA301">
            <v>18.149356018237086</v>
          </cell>
          <cell r="BB301">
            <v>18.484807040294072</v>
          </cell>
          <cell r="BC301">
            <v>18.669655110697022</v>
          </cell>
          <cell r="BD301">
            <v>18.856351661804183</v>
          </cell>
          <cell r="BE301">
            <v>19.044915178422343</v>
          </cell>
          <cell r="BF301">
            <v>19.235364330206721</v>
          </cell>
        </row>
        <row r="302">
          <cell r="D302" t="str">
            <v>Replacement Shipments</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row>
        <row r="303">
          <cell r="D303" t="str">
            <v>Net New Shipments</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row>
        <row r="304">
          <cell r="D304" t="str">
            <v>Replacement Shipments</v>
          </cell>
          <cell r="E304">
            <v>0</v>
          </cell>
          <cell r="F304">
            <v>0</v>
          </cell>
          <cell r="G304">
            <v>0</v>
          </cell>
          <cell r="H304">
            <v>0</v>
          </cell>
          <cell r="I304">
            <v>0</v>
          </cell>
          <cell r="J304">
            <v>0</v>
          </cell>
          <cell r="K304">
            <v>0</v>
          </cell>
          <cell r="L304">
            <v>1562.2135159318495</v>
          </cell>
          <cell r="M304">
            <v>1605.8432305341203</v>
          </cell>
          <cell r="N304">
            <v>1649.8783771889161</v>
          </cell>
          <cell r="O304">
            <v>1694.2856874316574</v>
          </cell>
          <cell r="P304">
            <v>1739.0303983739996</v>
          </cell>
          <cell r="Q304">
            <v>1784.0762813714321</v>
          </cell>
          <cell r="R304">
            <v>1829.3856752021898</v>
          </cell>
          <cell r="S304">
            <v>1874.9195237826766</v>
          </cell>
          <cell r="T304">
            <v>1920.637418429227</v>
          </cell>
          <cell r="U304">
            <v>1966.4976446601811</v>
          </cell>
          <cell r="V304">
            <v>2012.4572335160065</v>
          </cell>
          <cell r="W304">
            <v>2058.4720173585824</v>
          </cell>
          <cell r="X304">
            <v>2104.4966900938975</v>
          </cell>
          <cell r="Y304">
            <v>2135.9918040320954</v>
          </cell>
          <cell r="Z304">
            <v>2106.5854064396672</v>
          </cell>
          <cell r="AA304">
            <v>2066.8455508946922</v>
          </cell>
          <cell r="AB304">
            <v>1976.3617289254478</v>
          </cell>
          <cell r="AC304">
            <v>2193.6772434272875</v>
          </cell>
          <cell r="AD304">
            <v>2433.8704120978837</v>
          </cell>
          <cell r="AE304">
            <v>2661.1420974565849</v>
          </cell>
          <cell r="AF304">
            <v>2622.9801059813885</v>
          </cell>
          <cell r="AG304">
            <v>2389.41992271345</v>
          </cell>
          <cell r="AH304">
            <v>2514.927647201077</v>
          </cell>
          <cell r="AI304">
            <v>2811.4623862165809</v>
          </cell>
          <cell r="AJ304">
            <v>3079.6238669932004</v>
          </cell>
          <cell r="AK304">
            <v>2929.4702043894008</v>
          </cell>
          <cell r="AL304">
            <v>2860.7790449862914</v>
          </cell>
          <cell r="AM304">
            <v>2525.4807992105025</v>
          </cell>
          <cell r="AN304">
            <v>2476.2331173889966</v>
          </cell>
          <cell r="AO304">
            <v>2418.0106078628382</v>
          </cell>
          <cell r="AP304">
            <v>2259.637106285752</v>
          </cell>
          <cell r="AQ304">
            <v>2502.1458486435622</v>
          </cell>
          <cell r="AR304">
            <v>2730.5116163271309</v>
          </cell>
          <cell r="AS304">
            <v>2699.5489000177163</v>
          </cell>
          <cell r="AT304">
            <v>2455.4794829087673</v>
          </cell>
          <cell r="AU304">
            <v>2812.4916539465867</v>
          </cell>
          <cell r="AV304">
            <v>2931.7460623197821</v>
          </cell>
          <cell r="AW304">
            <v>3316.3707874330225</v>
          </cell>
          <cell r="AX304">
            <v>3165.0233684332866</v>
          </cell>
          <cell r="AY304">
            <v>3013.8289251602</v>
          </cell>
          <cell r="AZ304">
            <v>2687.4979207551123</v>
          </cell>
          <cell r="BA304">
            <v>2638.1505633949259</v>
          </cell>
          <cell r="BB304">
            <v>2569.6958255721552</v>
          </cell>
          <cell r="BC304">
            <v>2417.5163626106164</v>
          </cell>
          <cell r="BD304">
            <v>2652.8880839081066</v>
          </cell>
          <cell r="BE304">
            <v>2873.1509340392813</v>
          </cell>
          <cell r="BF304">
            <v>2848.4572480212933</v>
          </cell>
        </row>
        <row r="305">
          <cell r="D305" t="str">
            <v>Net New Shipments</v>
          </cell>
          <cell r="E305">
            <v>0</v>
          </cell>
          <cell r="F305">
            <v>0</v>
          </cell>
          <cell r="G305">
            <v>0</v>
          </cell>
          <cell r="H305">
            <v>0</v>
          </cell>
          <cell r="I305">
            <v>0</v>
          </cell>
          <cell r="J305">
            <v>0</v>
          </cell>
          <cell r="K305">
            <v>0</v>
          </cell>
          <cell r="L305">
            <v>573.77828810024585</v>
          </cell>
          <cell r="M305">
            <v>500.7421759055469</v>
          </cell>
          <cell r="N305">
            <v>416.96717370577608</v>
          </cell>
          <cell r="O305">
            <v>282.0760414937904</v>
          </cell>
          <cell r="P305">
            <v>454.64684505328808</v>
          </cell>
          <cell r="Q305">
            <v>649.79413072645184</v>
          </cell>
          <cell r="R305">
            <v>831.75642225439526</v>
          </cell>
          <cell r="S305">
            <v>748.06058219871193</v>
          </cell>
          <cell r="T305">
            <v>468.78250428422325</v>
          </cell>
          <cell r="U305">
            <v>548.43000254089566</v>
          </cell>
          <cell r="V305">
            <v>799.0051527005744</v>
          </cell>
          <cell r="W305">
            <v>1021.151849634618</v>
          </cell>
          <cell r="X305">
            <v>824.97351429550326</v>
          </cell>
          <cell r="Y305">
            <v>724.78724095419602</v>
          </cell>
          <cell r="Z305">
            <v>418.89539277083531</v>
          </cell>
          <cell r="AA305">
            <v>409.38756649430434</v>
          </cell>
          <cell r="AB305">
            <v>441.64887893739069</v>
          </cell>
          <cell r="AC305">
            <v>65.959862858464476</v>
          </cell>
          <cell r="AD305">
            <v>68.275436545678531</v>
          </cell>
          <cell r="AE305">
            <v>69.369518870546017</v>
          </cell>
          <cell r="AF305">
            <v>76.568794036327745</v>
          </cell>
          <cell r="AG305">
            <v>66.059560195317317</v>
          </cell>
          <cell r="AH305">
            <v>297.56400674550969</v>
          </cell>
          <cell r="AI305">
            <v>120.28367610320129</v>
          </cell>
          <cell r="AJ305">
            <v>236.74692043982213</v>
          </cell>
          <cell r="AK305">
            <v>235.55316404388577</v>
          </cell>
          <cell r="AL305">
            <v>153.0498801739086</v>
          </cell>
          <cell r="AM305">
            <v>162.01712154460984</v>
          </cell>
          <cell r="AN305">
            <v>161.91744600592938</v>
          </cell>
          <cell r="AO305">
            <v>151.68521770931699</v>
          </cell>
          <cell r="AP305">
            <v>157.8792563248644</v>
          </cell>
          <cell r="AQ305">
            <v>150.74223526454443</v>
          </cell>
          <cell r="AR305">
            <v>142.63931771214993</v>
          </cell>
          <cell r="AS305">
            <v>148.90834800357698</v>
          </cell>
          <cell r="AT305">
            <v>148.10371880036109</v>
          </cell>
          <cell r="AU305">
            <v>147.12026141442766</v>
          </cell>
          <cell r="AV305">
            <v>146.69304382996779</v>
          </cell>
          <cell r="AW305">
            <v>148.31650315602019</v>
          </cell>
          <cell r="AX305">
            <v>143.93798443322885</v>
          </cell>
          <cell r="AY305">
            <v>148.90798994323995</v>
          </cell>
          <cell r="AZ305">
            <v>149.51119486588868</v>
          </cell>
          <cell r="BA305">
            <v>141.01498908139911</v>
          </cell>
          <cell r="BB305">
            <v>143.6213417346371</v>
          </cell>
          <cell r="BC305">
            <v>145.05755515197961</v>
          </cell>
          <cell r="BD305">
            <v>146.50813070351433</v>
          </cell>
          <cell r="BE305">
            <v>147.97321201054001</v>
          </cell>
          <cell r="BF305">
            <v>149.45294413064403</v>
          </cell>
        </row>
        <row r="306">
          <cell r="D306" t="str">
            <v>Replacement Shipments</v>
          </cell>
          <cell r="E306">
            <v>0</v>
          </cell>
          <cell r="F306">
            <v>0</v>
          </cell>
          <cell r="G306">
            <v>0</v>
          </cell>
          <cell r="H306">
            <v>0</v>
          </cell>
          <cell r="I306">
            <v>0</v>
          </cell>
          <cell r="J306">
            <v>0</v>
          </cell>
          <cell r="K306">
            <v>0</v>
          </cell>
          <cell r="L306">
            <v>41.550934404978761</v>
          </cell>
          <cell r="M306">
            <v>42.54307130371641</v>
          </cell>
          <cell r="N306">
            <v>43.537357806470268</v>
          </cell>
          <cell r="O306">
            <v>44.532838393673352</v>
          </cell>
          <cell r="P306">
            <v>45.528532916484274</v>
          </cell>
          <cell r="Q306">
            <v>46.825850267448828</v>
          </cell>
          <cell r="R306">
            <v>47.146544285305573</v>
          </cell>
          <cell r="S306">
            <v>47.370662071070839</v>
          </cell>
          <cell r="T306">
            <v>47.126048029794013</v>
          </cell>
          <cell r="U306">
            <v>49.708237698855825</v>
          </cell>
          <cell r="V306">
            <v>52.799602566193983</v>
          </cell>
          <cell r="W306">
            <v>54.793130495438596</v>
          </cell>
          <cell r="X306">
            <v>54.2478073255444</v>
          </cell>
          <cell r="Y306">
            <v>51.435706166362046</v>
          </cell>
          <cell r="Z306">
            <v>54.750119170941147</v>
          </cell>
          <cell r="AA306">
            <v>60.145096534134439</v>
          </cell>
          <cell r="AB306">
            <v>64.180885663837756</v>
          </cell>
          <cell r="AC306">
            <v>61.832036228808036</v>
          </cell>
          <cell r="AD306">
            <v>58.098892615754572</v>
          </cell>
          <cell r="AE306">
            <v>58.601150131625545</v>
          </cell>
          <cell r="AF306">
            <v>63.90871919672901</v>
          </cell>
          <cell r="AG306">
            <v>68.241096245981538</v>
          </cell>
          <cell r="AH306">
            <v>62.438425027572876</v>
          </cell>
          <cell r="AI306">
            <v>58.726569177801444</v>
          </cell>
          <cell r="AJ306">
            <v>59.238884920569305</v>
          </cell>
          <cell r="AK306">
            <v>64.612639081131988</v>
          </cell>
          <cell r="AL306">
            <v>68.848401592260444</v>
          </cell>
          <cell r="AM306">
            <v>65.17402017265762</v>
          </cell>
          <cell r="AN306">
            <v>59.83237308190828</v>
          </cell>
          <cell r="AO306">
            <v>61.415370353912792</v>
          </cell>
          <cell r="AP306">
            <v>66.778149953953687</v>
          </cell>
          <cell r="AQ306">
            <v>70.255435036051978</v>
          </cell>
          <cell r="AR306">
            <v>66.663492155393342</v>
          </cell>
          <cell r="AS306">
            <v>61.320928717527089</v>
          </cell>
          <cell r="AT306">
            <v>62.809858046443466</v>
          </cell>
          <cell r="AU306">
            <v>68.229581300894949</v>
          </cell>
          <cell r="AV306">
            <v>71.641253608193921</v>
          </cell>
          <cell r="AW306">
            <v>67.974818176639147</v>
          </cell>
          <cell r="AX306">
            <v>62.689887814147795</v>
          </cell>
          <cell r="AY306">
            <v>64.171419945513307</v>
          </cell>
          <cell r="AZ306">
            <v>69.582101981304788</v>
          </cell>
          <cell r="BA306">
            <v>72.989846749239206</v>
          </cell>
          <cell r="BB306">
            <v>69.338336266098636</v>
          </cell>
          <cell r="BC306">
            <v>64.01315286799408</v>
          </cell>
          <cell r="BD306">
            <v>65.540375750378004</v>
          </cell>
          <cell r="BE306">
            <v>70.9566032299075</v>
          </cell>
          <cell r="BF306">
            <v>74.286239830292033</v>
          </cell>
        </row>
        <row r="307">
          <cell r="D307" t="str">
            <v>Net New Shipments</v>
          </cell>
          <cell r="E307">
            <v>0</v>
          </cell>
          <cell r="F307">
            <v>0</v>
          </cell>
          <cell r="G307">
            <v>0</v>
          </cell>
          <cell r="H307">
            <v>0</v>
          </cell>
          <cell r="I307">
            <v>0</v>
          </cell>
          <cell r="J307">
            <v>0</v>
          </cell>
          <cell r="K307">
            <v>0</v>
          </cell>
          <cell r="L307">
            <v>5.2749158624700669</v>
          </cell>
          <cell r="M307">
            <v>4.6034729815891637</v>
          </cell>
          <cell r="N307">
            <v>3.8333042646005708</v>
          </cell>
          <cell r="O307">
            <v>2.5932096361206618</v>
          </cell>
          <cell r="P307">
            <v>4.1797047823715507</v>
          </cell>
          <cell r="Q307">
            <v>5.9737522987451532</v>
          </cell>
          <cell r="R307">
            <v>7.6465862101330231</v>
          </cell>
          <cell r="S307">
            <v>6.877145254473561</v>
          </cell>
          <cell r="T307">
            <v>4.3096581365680322</v>
          </cell>
          <cell r="U307">
            <v>5.041881472085322</v>
          </cell>
          <cell r="V307">
            <v>7.3454939679404561</v>
          </cell>
          <cell r="W307">
            <v>9.387755168399158</v>
          </cell>
          <cell r="X307">
            <v>7.5842289032636359</v>
          </cell>
          <cell r="Y307">
            <v>6.6631864493925264</v>
          </cell>
          <cell r="Z307">
            <v>3.8510309606843975</v>
          </cell>
          <cell r="AA307">
            <v>3.763622662594571</v>
          </cell>
          <cell r="AB307">
            <v>4.0602105821437817</v>
          </cell>
          <cell r="AC307">
            <v>0.60638879876483998</v>
          </cell>
          <cell r="AD307">
            <v>0.62767656204687228</v>
          </cell>
          <cell r="AE307">
            <v>0.63773478894376012</v>
          </cell>
          <cell r="AF307">
            <v>0.70391988440297837</v>
          </cell>
          <cell r="AG307">
            <v>0.6073053462789062</v>
          </cell>
          <cell r="AH307">
            <v>2.7355951450847442</v>
          </cell>
          <cell r="AI307">
            <v>1.1058039041068355</v>
          </cell>
          <cell r="AJ307">
            <v>2.1764854333434842</v>
          </cell>
          <cell r="AK307">
            <v>2.1655108728216987</v>
          </cell>
          <cell r="AL307">
            <v>1.4070334437915335</v>
          </cell>
          <cell r="AM307">
            <v>1.4894719827357221</v>
          </cell>
          <cell r="AN307">
            <v>1.488555635618809</v>
          </cell>
          <cell r="AO307">
            <v>1.3944876925306744</v>
          </cell>
          <cell r="AP307">
            <v>1.4514313469412627</v>
          </cell>
          <cell r="AQ307">
            <v>1.3858185721419432</v>
          </cell>
          <cell r="AR307">
            <v>1.3113260212458044</v>
          </cell>
          <cell r="AS307">
            <v>1.3689590966206993</v>
          </cell>
          <cell r="AT307">
            <v>1.3615618990698408</v>
          </cell>
          <cell r="AU307">
            <v>1.3525206804098389</v>
          </cell>
          <cell r="AV307">
            <v>1.3485931410452849</v>
          </cell>
          <cell r="AW307">
            <v>1.3635180894594896</v>
          </cell>
          <cell r="AX307">
            <v>1.3232650538462849</v>
          </cell>
          <cell r="AY307">
            <v>1.3689558048646973</v>
          </cell>
          <cell r="AZ307">
            <v>1.3745012486027122</v>
          </cell>
          <cell r="BA307">
            <v>1.2963930810528268</v>
          </cell>
          <cell r="BB307">
            <v>1.3203540625659684</v>
          </cell>
          <cell r="BC307">
            <v>1.3335576031915366</v>
          </cell>
          <cell r="BD307">
            <v>1.3468931792235139</v>
          </cell>
          <cell r="BE307">
            <v>1.3603621110157746</v>
          </cell>
          <cell r="BF307">
            <v>1.373965732125896</v>
          </cell>
        </row>
        <row r="308">
          <cell r="D308" t="str">
            <v>Replacement Shipments</v>
          </cell>
          <cell r="E308">
            <v>0</v>
          </cell>
          <cell r="F308">
            <v>0</v>
          </cell>
          <cell r="G308">
            <v>0</v>
          </cell>
          <cell r="H308">
            <v>0</v>
          </cell>
          <cell r="I308">
            <v>0</v>
          </cell>
          <cell r="J308">
            <v>0</v>
          </cell>
          <cell r="K308">
            <v>0</v>
          </cell>
          <cell r="L308">
            <v>157.25000212948362</v>
          </cell>
          <cell r="M308">
            <v>161.56208364128574</v>
          </cell>
          <cell r="N308">
            <v>165.91060876345043</v>
          </cell>
          <cell r="O308">
            <v>170.29217338767975</v>
          </cell>
          <cell r="P308">
            <v>174.70322987350789</v>
          </cell>
          <cell r="Q308">
            <v>179.14009029730059</v>
          </cell>
          <cell r="R308">
            <v>183.59893014548652</v>
          </cell>
          <cell r="S308">
            <v>188.07579245298234</v>
          </cell>
          <cell r="T308">
            <v>192.56659238622208</v>
          </cell>
          <cell r="U308">
            <v>197.06712226860972</v>
          </cell>
          <cell r="V308">
            <v>201.57305704458787</v>
          </cell>
          <cell r="W308">
            <v>206.07996017686304</v>
          </cell>
          <cell r="X308">
            <v>215.80910608573367</v>
          </cell>
          <cell r="Y308">
            <v>214.89221385450887</v>
          </cell>
          <cell r="Z308">
            <v>213.02684572952737</v>
          </cell>
          <cell r="AA308">
            <v>206.90782405769968</v>
          </cell>
          <cell r="AB308">
            <v>225.73039789434404</v>
          </cell>
          <cell r="AC308">
            <v>246.71704273179293</v>
          </cell>
          <cell r="AD308">
            <v>266.95102648878628</v>
          </cell>
          <cell r="AE308">
            <v>265.35241210252275</v>
          </cell>
          <cell r="AF308">
            <v>247.22090204812824</v>
          </cell>
          <cell r="AG308">
            <v>258.9558593915109</v>
          </cell>
          <cell r="AH308">
            <v>285.35310404382818</v>
          </cell>
          <cell r="AI308">
            <v>309.72725873682327</v>
          </cell>
          <cell r="AJ308">
            <v>303.67743190639885</v>
          </cell>
          <cell r="AK308">
            <v>294.9771109621114</v>
          </cell>
          <cell r="AL308">
            <v>267.23614626805056</v>
          </cell>
          <cell r="AM308">
            <v>260.73745040944198</v>
          </cell>
          <cell r="AN308">
            <v>282.85075883167644</v>
          </cell>
          <cell r="AO308">
            <v>270.96032138037765</v>
          </cell>
          <cell r="AP308">
            <v>291.47266670649606</v>
          </cell>
          <cell r="AQ308">
            <v>290.04640408139562</v>
          </cell>
          <cell r="AR308">
            <v>272.6410100560197</v>
          </cell>
          <cell r="AS308">
            <v>283.50312374061843</v>
          </cell>
          <cell r="AT308">
            <v>331.15386044016964</v>
          </cell>
          <cell r="AU308">
            <v>320.7328053627715</v>
          </cell>
          <cell r="AV308">
            <v>325.33896866567284</v>
          </cell>
          <cell r="AW308">
            <v>316.5294230776002</v>
          </cell>
          <cell r="AX308">
            <v>281.23968895080498</v>
          </cell>
          <cell r="AY308">
            <v>275.56146513136639</v>
          </cell>
          <cell r="AZ308">
            <v>297.66565358134983</v>
          </cell>
          <cell r="BA308">
            <v>284.83900209624392</v>
          </cell>
          <cell r="BB308">
            <v>305.9180808561473</v>
          </cell>
          <cell r="BC308">
            <v>303.83880511576558</v>
          </cell>
          <cell r="BD308">
            <v>285.69202173633812</v>
          </cell>
          <cell r="BE308">
            <v>297.12773033761152</v>
          </cell>
          <cell r="BF308">
            <v>344.70484620597858</v>
          </cell>
        </row>
        <row r="309">
          <cell r="D309" t="str">
            <v>Net New Shipments</v>
          </cell>
          <cell r="E309">
            <v>0</v>
          </cell>
          <cell r="F309">
            <v>0</v>
          </cell>
          <cell r="G309">
            <v>0</v>
          </cell>
          <cell r="H309">
            <v>0</v>
          </cell>
          <cell r="I309">
            <v>0</v>
          </cell>
          <cell r="J309">
            <v>0</v>
          </cell>
          <cell r="K309">
            <v>0</v>
          </cell>
          <cell r="L309">
            <v>58.559103956250055</v>
          </cell>
          <cell r="M309">
            <v>53.330130213223129</v>
          </cell>
          <cell r="N309">
            <v>47.11623696607694</v>
          </cell>
          <cell r="O309">
            <v>36.615650670019932</v>
          </cell>
          <cell r="P309">
            <v>51.027168020836143</v>
          </cell>
          <cell r="Q309">
            <v>67.576952434492341</v>
          </cell>
          <cell r="R309">
            <v>83.352096343299763</v>
          </cell>
          <cell r="S309">
            <v>77.276619649540407</v>
          </cell>
          <cell r="T309">
            <v>54.654309661906154</v>
          </cell>
          <cell r="U309">
            <v>61.888737122901148</v>
          </cell>
          <cell r="V309">
            <v>83.780046999240312</v>
          </cell>
          <cell r="W309">
            <v>103.64729855996029</v>
          </cell>
          <cell r="X309">
            <v>87.868325820665177</v>
          </cell>
          <cell r="Y309">
            <v>80.084897107602501</v>
          </cell>
          <cell r="Z309">
            <v>54.209300538523166</v>
          </cell>
          <cell r="AA309">
            <v>53.829626351742263</v>
          </cell>
          <cell r="AB309">
            <v>57.120360937332407</v>
          </cell>
          <cell r="AC309">
            <v>24.243278648584692</v>
          </cell>
          <cell r="AD309">
            <v>24.521640217709773</v>
          </cell>
          <cell r="AE309">
            <v>24.693991978872873</v>
          </cell>
          <cell r="AF309">
            <v>25.420108007891486</v>
          </cell>
          <cell r="AG309">
            <v>24.547264349107536</v>
          </cell>
          <cell r="AH309">
            <v>45.800756396341512</v>
          </cell>
          <cell r="AI309">
            <v>11.005546625948227</v>
          </cell>
          <cell r="AJ309">
            <v>21.661536759273986</v>
          </cell>
          <cell r="AK309">
            <v>21.552312115488803</v>
          </cell>
          <cell r="AL309">
            <v>14.003542682754414</v>
          </cell>
          <cell r="AM309">
            <v>14.824014721924414</v>
          </cell>
          <cell r="AN309">
            <v>14.814894749673385</v>
          </cell>
          <cell r="AO309">
            <v>13.878680715866267</v>
          </cell>
          <cell r="AP309">
            <v>14.445414149651242</v>
          </cell>
          <cell r="AQ309">
            <v>13.792401034369952</v>
          </cell>
          <cell r="AR309">
            <v>13.051011680318425</v>
          </cell>
          <cell r="AS309">
            <v>13.62460659699309</v>
          </cell>
          <cell r="AT309">
            <v>13.550985765808946</v>
          </cell>
          <cell r="AU309">
            <v>13.461002765071953</v>
          </cell>
          <cell r="AV309">
            <v>13.421913811378545</v>
          </cell>
          <cell r="AW309">
            <v>13.570454809517287</v>
          </cell>
          <cell r="AX309">
            <v>13.169835261484423</v>
          </cell>
          <cell r="AY309">
            <v>13.624573835692445</v>
          </cell>
          <cell r="AZ309">
            <v>13.679765031341049</v>
          </cell>
          <cell r="BA309">
            <v>12.902391143760724</v>
          </cell>
          <cell r="BB309">
            <v>13.140863533183165</v>
          </cell>
          <cell r="BC309">
            <v>13.272272168514974</v>
          </cell>
          <cell r="BD309">
            <v>13.404994890200669</v>
          </cell>
          <cell r="BE309">
            <v>13.539044839102644</v>
          </cell>
          <cell r="BF309">
            <v>13.674435287493457</v>
          </cell>
        </row>
        <row r="310">
          <cell r="D310" t="str">
            <v>Replacement Shipments</v>
          </cell>
          <cell r="E310">
            <v>0</v>
          </cell>
          <cell r="F310">
            <v>0</v>
          </cell>
          <cell r="G310">
            <v>0</v>
          </cell>
          <cell r="H310">
            <v>0</v>
          </cell>
          <cell r="I310">
            <v>0</v>
          </cell>
          <cell r="J310">
            <v>0</v>
          </cell>
          <cell r="K310">
            <v>0</v>
          </cell>
          <cell r="L310">
            <v>87.55573915556306</v>
          </cell>
          <cell r="M310">
            <v>89.86801521911022</v>
          </cell>
          <cell r="N310">
            <v>92.195854975423046</v>
          </cell>
          <cell r="O310">
            <v>94.537312202483832</v>
          </cell>
          <cell r="P310">
            <v>96.890368595886684</v>
          </cell>
          <cell r="Q310">
            <v>99.252935952802005</v>
          </cell>
          <cell r="R310">
            <v>101.62285859057114</v>
          </cell>
          <cell r="S310">
            <v>103.99791599878046</v>
          </cell>
          <cell r="T310">
            <v>106.3758257228055</v>
          </cell>
          <cell r="U310">
            <v>108.75424647594426</v>
          </cell>
          <cell r="V310">
            <v>112.66804006454061</v>
          </cell>
          <cell r="W310">
            <v>112.32089557995843</v>
          </cell>
          <cell r="X310">
            <v>111.5461250123282</v>
          </cell>
          <cell r="Y310">
            <v>108.77233589030462</v>
          </cell>
          <cell r="Z310">
            <v>117.90553348148865</v>
          </cell>
          <cell r="AA310">
            <v>127.9962979049009</v>
          </cell>
          <cell r="AB310">
            <v>137.65519693964609</v>
          </cell>
          <cell r="AC310">
            <v>136.96257231104943</v>
          </cell>
          <cell r="AD310">
            <v>128.53699495300199</v>
          </cell>
          <cell r="AE310">
            <v>134.18542774154801</v>
          </cell>
          <cell r="AF310">
            <v>148.17717351385966</v>
          </cell>
          <cell r="AG310">
            <v>156.87555068626739</v>
          </cell>
          <cell r="AH310">
            <v>148.53893474978386</v>
          </cell>
          <cell r="AI310">
            <v>141.96970900163561</v>
          </cell>
          <cell r="AJ310">
            <v>139.00496529280508</v>
          </cell>
          <cell r="AK310">
            <v>148.82219659344256</v>
          </cell>
          <cell r="AL310">
            <v>159.89262406150772</v>
          </cell>
          <cell r="AM310">
            <v>144.07670969525026</v>
          </cell>
          <cell r="AN310">
            <v>135.76262481643423</v>
          </cell>
          <cell r="AO310">
            <v>141.47359273695909</v>
          </cell>
          <cell r="AP310">
            <v>155.77834196026345</v>
          </cell>
          <cell r="AQ310">
            <v>164.06497782148813</v>
          </cell>
          <cell r="AR310">
            <v>165.28753238191089</v>
          </cell>
          <cell r="AS310">
            <v>146.92742134570759</v>
          </cell>
          <cell r="AT310">
            <v>148.76292387796229</v>
          </cell>
          <cell r="AU310">
            <v>158.53095231906255</v>
          </cell>
          <cell r="AV310">
            <v>166.2008556086206</v>
          </cell>
          <cell r="AW310">
            <v>150.75454254385346</v>
          </cell>
          <cell r="AX310">
            <v>142.43634935487827</v>
          </cell>
          <cell r="AY310">
            <v>147.72557721742604</v>
          </cell>
          <cell r="AZ310">
            <v>162.28562510384734</v>
          </cell>
          <cell r="BA310">
            <v>170.27809555080353</v>
          </cell>
          <cell r="BB310">
            <v>171.16667350131584</v>
          </cell>
          <cell r="BC310">
            <v>153.0649520477065</v>
          </cell>
          <cell r="BD310">
            <v>154.86729031143841</v>
          </cell>
          <cell r="BE310">
            <v>164.59478375244535</v>
          </cell>
          <cell r="BF310">
            <v>172.24707848562446</v>
          </cell>
        </row>
        <row r="311">
          <cell r="D311" t="str">
            <v>Net New Shipments</v>
          </cell>
          <cell r="E311">
            <v>0</v>
          </cell>
          <cell r="F311">
            <v>0</v>
          </cell>
          <cell r="G311">
            <v>0</v>
          </cell>
          <cell r="H311">
            <v>0</v>
          </cell>
          <cell r="I311">
            <v>0</v>
          </cell>
          <cell r="J311">
            <v>0</v>
          </cell>
          <cell r="K311">
            <v>0</v>
          </cell>
          <cell r="L311">
            <v>25.112300908977545</v>
          </cell>
          <cell r="M311">
            <v>22.452880360848212</v>
          </cell>
          <cell r="N311">
            <v>19.350270036905158</v>
          </cell>
          <cell r="O311">
            <v>14.235023687820785</v>
          </cell>
          <cell r="P311">
            <v>21.015164885601962</v>
          </cell>
          <cell r="Q311">
            <v>28.743361952098894</v>
          </cell>
          <cell r="R311">
            <v>36.032338349074962</v>
          </cell>
          <cell r="S311">
            <v>32.964656312268971</v>
          </cell>
          <cell r="T311">
            <v>22.161169230196492</v>
          </cell>
          <cell r="U311">
            <v>25.431181265603755</v>
          </cell>
          <cell r="V311">
            <v>35.509133449319052</v>
          </cell>
          <cell r="W311">
            <v>44.554655106308928</v>
          </cell>
          <cell r="X311">
            <v>36.992809737455673</v>
          </cell>
          <cell r="Y311">
            <v>33.19737311133099</v>
          </cell>
          <cell r="Z311">
            <v>21.099431811316435</v>
          </cell>
          <cell r="AA311">
            <v>20.825898688541656</v>
          </cell>
          <cell r="AB311">
            <v>22.237427121861629</v>
          </cell>
          <cell r="AC311">
            <v>7.1141373842008306</v>
          </cell>
          <cell r="AD311">
            <v>7.225629863432232</v>
          </cell>
          <cell r="AE311">
            <v>7.2881649954110799</v>
          </cell>
          <cell r="AF311">
            <v>7.6011684464037899</v>
          </cell>
          <cell r="AG311">
            <v>7.1894271352207397</v>
          </cell>
          <cell r="AH311">
            <v>16.74859763212703</v>
          </cell>
          <cell r="AI311">
            <v>4.9577123440719788</v>
          </cell>
          <cell r="AJ311">
            <v>9.7579585851572119</v>
          </cell>
          <cell r="AK311">
            <v>9.7087557256199943</v>
          </cell>
          <cell r="AL311">
            <v>6.3082315471128823</v>
          </cell>
          <cell r="AM311">
            <v>6.6778328486032024</v>
          </cell>
          <cell r="AN311">
            <v>6.6737245384440484</v>
          </cell>
          <cell r="AO311">
            <v>6.2519844804669447</v>
          </cell>
          <cell r="AP311">
            <v>6.5072831435838907</v>
          </cell>
          <cell r="AQ311">
            <v>6.2131177293153996</v>
          </cell>
          <cell r="AR311">
            <v>5.8791411194049488</v>
          </cell>
          <cell r="AS311">
            <v>6.1375307019989123</v>
          </cell>
          <cell r="AT311">
            <v>6.1043664334761161</v>
          </cell>
          <cell r="AU311">
            <v>6.0638314333828021</v>
          </cell>
          <cell r="AV311">
            <v>6.0462228770038564</v>
          </cell>
          <cell r="AW311">
            <v>6.1131367309997131</v>
          </cell>
          <cell r="AX311">
            <v>5.9326680504277647</v>
          </cell>
          <cell r="AY311">
            <v>6.1375159438853188</v>
          </cell>
          <cell r="AZ311">
            <v>6.1623781412165499</v>
          </cell>
          <cell r="BA311">
            <v>5.8121914354214823</v>
          </cell>
          <cell r="BB311">
            <v>5.919617040795174</v>
          </cell>
          <cell r="BC311">
            <v>5.9788132112028052</v>
          </cell>
          <cell r="BD311">
            <v>6.0386013433153494</v>
          </cell>
          <cell r="BE311">
            <v>6.0989873567482391</v>
          </cell>
          <cell r="BF311">
            <v>6.159977230315917</v>
          </cell>
        </row>
        <row r="312">
          <cell r="D312"/>
          <cell r="E312"/>
          <cell r="F312"/>
          <cell r="G312"/>
          <cell r="H312"/>
          <cell r="I312"/>
          <cell r="J312"/>
          <cell r="K312"/>
          <cell r="L312"/>
          <cell r="M312"/>
          <cell r="N312"/>
          <cell r="O312"/>
          <cell r="P312"/>
          <cell r="Q312"/>
          <cell r="R312"/>
          <cell r="S312"/>
          <cell r="T312"/>
          <cell r="U312"/>
          <cell r="V312"/>
          <cell r="W312"/>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cell r="BD312"/>
          <cell r="BE312"/>
          <cell r="BF312"/>
        </row>
        <row r="314">
          <cell r="D314" t="str">
            <v>MiniMart</v>
          </cell>
        </row>
        <row r="316">
          <cell r="D316"/>
        </row>
        <row r="318">
          <cell r="D318"/>
          <cell r="E318"/>
          <cell r="F318"/>
          <cell r="G318"/>
          <cell r="H318"/>
          <cell r="I318"/>
          <cell r="J318"/>
          <cell r="K318"/>
          <cell r="L318"/>
          <cell r="M318"/>
          <cell r="N318"/>
          <cell r="O318"/>
          <cell r="P318"/>
          <cell r="Q318"/>
          <cell r="R318"/>
          <cell r="S318"/>
          <cell r="T318"/>
          <cell r="U318"/>
          <cell r="V318"/>
          <cell r="W318"/>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cell r="BD318"/>
          <cell r="BE318"/>
          <cell r="BF318"/>
        </row>
        <row r="319">
          <cell r="D319" t="str">
            <v>SHIPMENTS</v>
          </cell>
          <cell r="E319">
            <v>1981</v>
          </cell>
          <cell r="F319">
            <v>1982</v>
          </cell>
          <cell r="G319">
            <v>1983</v>
          </cell>
          <cell r="H319">
            <v>1984</v>
          </cell>
          <cell r="I319">
            <v>1985</v>
          </cell>
          <cell r="J319">
            <v>1986</v>
          </cell>
          <cell r="K319">
            <v>1987</v>
          </cell>
          <cell r="L319">
            <v>1988</v>
          </cell>
          <cell r="M319">
            <v>1989</v>
          </cell>
          <cell r="N319">
            <v>1990</v>
          </cell>
          <cell r="O319">
            <v>1991</v>
          </cell>
          <cell r="P319">
            <v>1992</v>
          </cell>
          <cell r="Q319">
            <v>1993</v>
          </cell>
          <cell r="R319">
            <v>1994</v>
          </cell>
          <cell r="S319">
            <v>1995</v>
          </cell>
          <cell r="T319">
            <v>1996</v>
          </cell>
          <cell r="U319">
            <v>1997</v>
          </cell>
          <cell r="V319">
            <v>1998</v>
          </cell>
          <cell r="W319">
            <v>1999</v>
          </cell>
          <cell r="X319">
            <v>2000</v>
          </cell>
          <cell r="Y319">
            <v>2001</v>
          </cell>
          <cell r="Z319">
            <v>2002</v>
          </cell>
          <cell r="AA319">
            <v>2003</v>
          </cell>
          <cell r="AB319">
            <v>2004</v>
          </cell>
          <cell r="AC319">
            <v>2005</v>
          </cell>
          <cell r="AD319">
            <v>2006</v>
          </cell>
          <cell r="AE319">
            <v>2007</v>
          </cell>
          <cell r="AF319">
            <v>2008</v>
          </cell>
          <cell r="AG319">
            <v>2009</v>
          </cell>
          <cell r="AH319">
            <v>2010</v>
          </cell>
          <cell r="AI319">
            <v>2011</v>
          </cell>
          <cell r="AJ319">
            <v>2012</v>
          </cell>
          <cell r="AK319">
            <v>2013</v>
          </cell>
          <cell r="AL319">
            <v>2014</v>
          </cell>
          <cell r="AM319">
            <v>2015</v>
          </cell>
          <cell r="AN319">
            <v>2016</v>
          </cell>
          <cell r="AO319">
            <v>2017</v>
          </cell>
          <cell r="AP319">
            <v>2018</v>
          </cell>
          <cell r="AQ319">
            <v>2019</v>
          </cell>
          <cell r="AR319">
            <v>2020</v>
          </cell>
          <cell r="AS319">
            <v>2021</v>
          </cell>
          <cell r="AT319">
            <v>2022</v>
          </cell>
          <cell r="AU319">
            <v>2023</v>
          </cell>
          <cell r="AV319">
            <v>2024</v>
          </cell>
          <cell r="AW319">
            <v>2025</v>
          </cell>
          <cell r="AX319">
            <v>2026</v>
          </cell>
          <cell r="AY319">
            <v>2027</v>
          </cell>
          <cell r="AZ319">
            <v>2028</v>
          </cell>
          <cell r="BA319">
            <v>2029</v>
          </cell>
          <cell r="BB319">
            <v>2030</v>
          </cell>
          <cell r="BC319">
            <v>2031</v>
          </cell>
          <cell r="BD319">
            <v>2032</v>
          </cell>
          <cell r="BE319">
            <v>2033</v>
          </cell>
          <cell r="BF319">
            <v>2034</v>
          </cell>
        </row>
        <row r="320">
          <cell r="D320" t="str">
            <v>Replacement Shipments</v>
          </cell>
          <cell r="E320">
            <v>0</v>
          </cell>
          <cell r="F320">
            <v>0</v>
          </cell>
          <cell r="G320">
            <v>0</v>
          </cell>
          <cell r="H320">
            <v>0</v>
          </cell>
          <cell r="I320">
            <v>0</v>
          </cell>
          <cell r="J320">
            <v>0</v>
          </cell>
          <cell r="K320">
            <v>0</v>
          </cell>
          <cell r="L320">
            <v>13.24923771923568</v>
          </cell>
          <cell r="M320">
            <v>13.576518862588443</v>
          </cell>
          <cell r="N320">
            <v>13.90682881197335</v>
          </cell>
          <cell r="O320">
            <v>14.239996381463477</v>
          </cell>
          <cell r="P320">
            <v>14.575842964135591</v>
          </cell>
          <cell r="Q320">
            <v>14.914182614797749</v>
          </cell>
          <cell r="R320">
            <v>15.254822148423671</v>
          </cell>
          <cell r="S320">
            <v>15.597561254461873</v>
          </cell>
          <cell r="T320">
            <v>15.942192627150416</v>
          </cell>
          <cell r="U320">
            <v>16.413337757733927</v>
          </cell>
          <cell r="V320">
            <v>16.337861302551261</v>
          </cell>
          <cell r="W320">
            <v>16.206194050667104</v>
          </cell>
          <cell r="X320">
            <v>15.795504549444225</v>
          </cell>
          <cell r="Y320">
            <v>17.082992728723511</v>
          </cell>
          <cell r="Z320">
            <v>18.497471973575767</v>
          </cell>
          <cell r="AA320">
            <v>19.841542458789384</v>
          </cell>
          <cell r="AB320">
            <v>19.722740903156414</v>
          </cell>
          <cell r="AC320">
            <v>18.52729347640711</v>
          </cell>
          <cell r="AD320">
            <v>19.43765469014815</v>
          </cell>
          <cell r="AE320">
            <v>20.74397475586909</v>
          </cell>
          <cell r="AF320">
            <v>21.837335335986918</v>
          </cell>
          <cell r="AG320">
            <v>20.34482051778626</v>
          </cell>
          <cell r="AH320">
            <v>21.079831550560428</v>
          </cell>
          <cell r="AI320">
            <v>20.8074703751907</v>
          </cell>
          <cell r="AJ320">
            <v>22.099109957891052</v>
          </cell>
          <cell r="AK320">
            <v>22.15821339110169</v>
          </cell>
          <cell r="AL320">
            <v>19.794554500289294</v>
          </cell>
          <cell r="AM320">
            <v>20.67958249552845</v>
          </cell>
          <cell r="AN320">
            <v>22.037261267267695</v>
          </cell>
          <cell r="AO320">
            <v>23.290919347361605</v>
          </cell>
          <cell r="AP320">
            <v>21.619369544808492</v>
          </cell>
          <cell r="AQ320">
            <v>22.130666666260382</v>
          </cell>
          <cell r="AR320">
            <v>22.60420701872199</v>
          </cell>
          <cell r="AS320">
            <v>24.99079210396966</v>
          </cell>
          <cell r="AT320">
            <v>25.168904108311288</v>
          </cell>
          <cell r="AU320">
            <v>22.695044932831976</v>
          </cell>
          <cell r="AV320">
            <v>22.67953820973824</v>
          </cell>
          <cell r="AW320">
            <v>23.273436039201812</v>
          </cell>
          <cell r="AX320">
            <v>24.44957581007111</v>
          </cell>
          <cell r="AY320">
            <v>22.536160043704243</v>
          </cell>
          <cell r="AZ320">
            <v>23.710293309625101</v>
          </cell>
          <cell r="BA320">
            <v>25.186119724286083</v>
          </cell>
          <cell r="BB320">
            <v>27.145800647827123</v>
          </cell>
          <cell r="BC320">
            <v>27.202362745048383</v>
          </cell>
          <cell r="BD320">
            <v>24.702025916928804</v>
          </cell>
          <cell r="BE320">
            <v>24.699791438312445</v>
          </cell>
          <cell r="BF320">
            <v>25.097429888969003</v>
          </cell>
        </row>
        <row r="321">
          <cell r="D321" t="str">
            <v>Net New Shipments</v>
          </cell>
          <cell r="E321">
            <v>0</v>
          </cell>
          <cell r="F321">
            <v>0</v>
          </cell>
          <cell r="G321">
            <v>0</v>
          </cell>
          <cell r="H321">
            <v>0</v>
          </cell>
          <cell r="I321">
            <v>0</v>
          </cell>
          <cell r="J321">
            <v>0</v>
          </cell>
          <cell r="K321">
            <v>0</v>
          </cell>
          <cell r="L321">
            <v>3.1641000384982476</v>
          </cell>
          <cell r="M321">
            <v>2.7613424399628168</v>
          </cell>
          <cell r="N321">
            <v>2.2993652386937526</v>
          </cell>
          <cell r="O321">
            <v>1.5555081679807472</v>
          </cell>
          <cell r="P321">
            <v>2.5071497645879219</v>
          </cell>
          <cell r="Q321">
            <v>3.5832893587780177</v>
          </cell>
          <cell r="R321">
            <v>4.5867203103657124</v>
          </cell>
          <cell r="S321">
            <v>4.1251796486945409</v>
          </cell>
          <cell r="T321">
            <v>2.5851008492566936</v>
          </cell>
          <cell r="U321">
            <v>3.0243169324142229</v>
          </cell>
          <cell r="V321">
            <v>4.406113453317829</v>
          </cell>
          <cell r="W321">
            <v>5.6311412853198135</v>
          </cell>
          <cell r="X321">
            <v>4.5493159683420341</v>
          </cell>
          <cell r="Y321">
            <v>3.9968388218369171</v>
          </cell>
          <cell r="Z321">
            <v>2.3099984016149335</v>
          </cell>
          <cell r="AA321">
            <v>2.2575674991016683</v>
          </cell>
          <cell r="AB321">
            <v>2.435472487945276</v>
          </cell>
          <cell r="AC321">
            <v>1.2672610238821842</v>
          </cell>
          <cell r="AD321">
            <v>1.2419278053802998</v>
          </cell>
          <cell r="AE321">
            <v>1.2932865113986054</v>
          </cell>
          <cell r="AF321">
            <v>1.4535840113746872</v>
          </cell>
          <cell r="AG321">
            <v>1.2745490270222319</v>
          </cell>
          <cell r="AH321">
            <v>1.0508351156999538</v>
          </cell>
          <cell r="AI321">
            <v>1.7967366435312897</v>
          </cell>
          <cell r="AJ321">
            <v>2.8916821460786086</v>
          </cell>
          <cell r="AK321">
            <v>3.0106907172095969</v>
          </cell>
          <cell r="AL321">
            <v>2.9004904325426821</v>
          </cell>
          <cell r="AM321">
            <v>1.9999557142097899</v>
          </cell>
          <cell r="AN321">
            <v>1.2361747719341167</v>
          </cell>
          <cell r="AO321">
            <v>1.1586564627095015</v>
          </cell>
          <cell r="AP321">
            <v>0.91679049889575026</v>
          </cell>
          <cell r="AQ321">
            <v>1.579626643364719</v>
          </cell>
          <cell r="AR321">
            <v>2.5819127055640934</v>
          </cell>
          <cell r="AS321">
            <v>2.1550085438574627</v>
          </cell>
          <cell r="AT321">
            <v>2.0334586367370946</v>
          </cell>
          <cell r="AU321">
            <v>2.0069809840968276</v>
          </cell>
          <cell r="AV321">
            <v>2.0202532285742048</v>
          </cell>
          <cell r="AW321">
            <v>1.8239938497671915</v>
          </cell>
          <cell r="AX321">
            <v>2.0810570619022144</v>
          </cell>
          <cell r="AY321">
            <v>1.8402444378086222</v>
          </cell>
          <cell r="AZ321">
            <v>2.3459439659905001</v>
          </cell>
          <cell r="BA321">
            <v>2.346439128649024</v>
          </cell>
          <cell r="BB321">
            <v>1.7607678329077885</v>
          </cell>
          <cell r="BC321">
            <v>1.7783755112368169</v>
          </cell>
          <cell r="BD321">
            <v>1.7961592663492354</v>
          </cell>
          <cell r="BE321">
            <v>1.8141208590127178</v>
          </cell>
          <cell r="BF321">
            <v>1.8322620676028123</v>
          </cell>
        </row>
        <row r="322">
          <cell r="D322" t="str">
            <v>Replacement Shipments</v>
          </cell>
          <cell r="E322">
            <v>0</v>
          </cell>
          <cell r="F322">
            <v>0</v>
          </cell>
          <cell r="G322">
            <v>0</v>
          </cell>
          <cell r="H322">
            <v>0</v>
          </cell>
          <cell r="I322">
            <v>0</v>
          </cell>
          <cell r="J322">
            <v>0</v>
          </cell>
          <cell r="K322">
            <v>0</v>
          </cell>
          <cell r="L322">
            <v>37.955917317249259</v>
          </cell>
          <cell r="M322">
            <v>38.964170568196714</v>
          </cell>
          <cell r="N322">
            <v>39.984697286289887</v>
          </cell>
          <cell r="O322">
            <v>41.017063449274943</v>
          </cell>
          <cell r="P322">
            <v>42.060810279220888</v>
          </cell>
          <cell r="Q322">
            <v>43.115454268277908</v>
          </cell>
          <cell r="R322">
            <v>44.180487251164848</v>
          </cell>
          <cell r="S322">
            <v>45.255376525465202</v>
          </cell>
          <cell r="T322">
            <v>46.339565020714993</v>
          </cell>
          <cell r="U322">
            <v>47.432471517164529</v>
          </cell>
          <cell r="V322">
            <v>48.533490914989251</v>
          </cell>
          <cell r="W322">
            <v>49.641994554613227</v>
          </cell>
          <cell r="X322">
            <v>50.757330588692099</v>
          </cell>
          <cell r="Y322">
            <v>51.878824406181238</v>
          </cell>
          <cell r="Z322">
            <v>53.073284167851966</v>
          </cell>
          <cell r="AA322">
            <v>52.157251114685714</v>
          </cell>
          <cell r="AB322">
            <v>50.970553426715654</v>
          </cell>
          <cell r="AC322">
            <v>48.448935807405078</v>
          </cell>
          <cell r="AD322">
            <v>54.039414710029909</v>
          </cell>
          <cell r="AE322">
            <v>60.235614537995076</v>
          </cell>
          <cell r="AF322">
            <v>66.094817622912146</v>
          </cell>
          <cell r="AG322">
            <v>64.964568180339157</v>
          </cell>
          <cell r="AH322">
            <v>58.690602411607991</v>
          </cell>
          <cell r="AI322">
            <v>61.88198574981034</v>
          </cell>
          <cell r="AJ322">
            <v>69.584921858618856</v>
          </cell>
          <cell r="AK322">
            <v>76.546336251141156</v>
          </cell>
          <cell r="AL322">
            <v>72.492951326326335</v>
          </cell>
          <cell r="AM322">
            <v>70.974832110513134</v>
          </cell>
          <cell r="AN322">
            <v>64.109943197790017</v>
          </cell>
          <cell r="AO322">
            <v>62.943406943726977</v>
          </cell>
          <cell r="AP322">
            <v>62.606699758009839</v>
          </cell>
          <cell r="AQ322">
            <v>54.503627365953335</v>
          </cell>
          <cell r="AR322">
            <v>59.97306978018019</v>
          </cell>
          <cell r="AS322">
            <v>66.414650092454991</v>
          </cell>
          <cell r="AT322">
            <v>73.039719010591156</v>
          </cell>
          <cell r="AU322">
            <v>71.054080198334319</v>
          </cell>
          <cell r="AV322">
            <v>63.711259075507776</v>
          </cell>
          <cell r="AW322">
            <v>70.466394157793218</v>
          </cell>
          <cell r="AX322">
            <v>83.400736556549901</v>
          </cell>
          <cell r="AY322">
            <v>90.930747455587039</v>
          </cell>
          <cell r="AZ322">
            <v>86.350850059585724</v>
          </cell>
          <cell r="BA322">
            <v>80.530176078404438</v>
          </cell>
          <cell r="BB322">
            <v>70.016111552586267</v>
          </cell>
          <cell r="BC322">
            <v>68.479210043339137</v>
          </cell>
          <cell r="BD322">
            <v>66.986921030511738</v>
          </cell>
          <cell r="BE322">
            <v>62.050732439806907</v>
          </cell>
          <cell r="BF322">
            <v>72.308874928986427</v>
          </cell>
        </row>
        <row r="323">
          <cell r="D323" t="str">
            <v>Net New Shipments</v>
          </cell>
          <cell r="E323">
            <v>0</v>
          </cell>
          <cell r="F323">
            <v>0</v>
          </cell>
          <cell r="G323">
            <v>0</v>
          </cell>
          <cell r="H323">
            <v>0</v>
          </cell>
          <cell r="I323">
            <v>0</v>
          </cell>
          <cell r="J323">
            <v>0</v>
          </cell>
          <cell r="K323">
            <v>0</v>
          </cell>
          <cell r="L323">
            <v>15.117366850602707</v>
          </cell>
          <cell r="M323">
            <v>13.193080546489</v>
          </cell>
          <cell r="N323">
            <v>10.985856140425767</v>
          </cell>
          <cell r="O323">
            <v>7.4318723581301356</v>
          </cell>
          <cell r="P323">
            <v>11.978604430809019</v>
          </cell>
          <cell r="Q323">
            <v>17.120160269717164</v>
          </cell>
          <cell r="R323">
            <v>21.914330371747294</v>
          </cell>
          <cell r="S323">
            <v>19.709191654873958</v>
          </cell>
          <cell r="T323">
            <v>12.351037390892998</v>
          </cell>
          <cell r="U323">
            <v>14.449514232645811</v>
          </cell>
          <cell r="V323">
            <v>21.051430943629612</v>
          </cell>
          <cell r="W323">
            <v>26.904341696527922</v>
          </cell>
          <cell r="X323">
            <v>21.735620737634235</v>
          </cell>
          <cell r="Y323">
            <v>19.096007704331896</v>
          </cell>
          <cell r="Z323">
            <v>11.036659029938056</v>
          </cell>
          <cell r="AA323">
            <v>10.786155829041263</v>
          </cell>
          <cell r="AB323">
            <v>11.636146331294185</v>
          </cell>
          <cell r="AC323">
            <v>6.0546915585482566</v>
          </cell>
          <cell r="AD323">
            <v>5.9336550701502802</v>
          </cell>
          <cell r="AE323">
            <v>6.1790355544599151</v>
          </cell>
          <cell r="AF323">
            <v>6.9449013876790104</v>
          </cell>
          <cell r="AG323">
            <v>6.0895120179951618</v>
          </cell>
          <cell r="AH323">
            <v>5.0206566638997856</v>
          </cell>
          <cell r="AI323">
            <v>8.5844084079828793</v>
          </cell>
          <cell r="AJ323">
            <v>13.815814697931046</v>
          </cell>
          <cell r="AK323">
            <v>14.384411204445883</v>
          </cell>
          <cell r="AL323">
            <v>13.85789873325939</v>
          </cell>
          <cell r="AM323">
            <v>9.5553439678913037</v>
          </cell>
          <cell r="AN323">
            <v>5.9061683547962502</v>
          </cell>
          <cell r="AO323">
            <v>5.535803099612167</v>
          </cell>
          <cell r="AP323">
            <v>4.380221272501899</v>
          </cell>
          <cell r="AQ323">
            <v>7.5471050738535723</v>
          </cell>
          <cell r="AR323">
            <v>12.33580514880623</v>
          </cell>
          <cell r="AS323">
            <v>10.296151931763461</v>
          </cell>
          <cell r="AT323">
            <v>9.7154134866327695</v>
          </cell>
          <cell r="AU323">
            <v>9.5889091462404394</v>
          </cell>
          <cell r="AV323">
            <v>9.6523209809656692</v>
          </cell>
          <cell r="AW323">
            <v>8.7146372822210196</v>
          </cell>
          <cell r="AX323">
            <v>9.9428281846439859</v>
          </cell>
          <cell r="AY323">
            <v>8.7922789806411945</v>
          </cell>
          <cell r="AZ323">
            <v>11.20839894862138</v>
          </cell>
          <cell r="BA323">
            <v>11.210764725767376</v>
          </cell>
          <cell r="BB323">
            <v>8.4125574238928493</v>
          </cell>
          <cell r="BC323">
            <v>8.4966829981315186</v>
          </cell>
          <cell r="BD323">
            <v>8.5816498281128588</v>
          </cell>
          <cell r="BE323">
            <v>8.6674663263941056</v>
          </cell>
          <cell r="BF323">
            <v>8.7541409896580262</v>
          </cell>
        </row>
        <row r="324">
          <cell r="D324" t="str">
            <v>Replacement Shipments</v>
          </cell>
          <cell r="E324">
            <v>0</v>
          </cell>
          <cell r="F324">
            <v>0</v>
          </cell>
          <cell r="G324">
            <v>0</v>
          </cell>
          <cell r="H324">
            <v>0</v>
          </cell>
          <cell r="I324">
            <v>0</v>
          </cell>
          <cell r="J324">
            <v>0</v>
          </cell>
          <cell r="K324">
            <v>0</v>
          </cell>
          <cell r="L324">
            <v>5.4058159674714261</v>
          </cell>
          <cell r="M324">
            <v>5.5353237503991011</v>
          </cell>
          <cell r="N324">
            <v>5.6658729103676562</v>
          </cell>
          <cell r="O324">
            <v>5.7973911673842009</v>
          </cell>
          <cell r="P324">
            <v>5.9298034272116613</v>
          </cell>
          <cell r="Q324">
            <v>6.0630318258026472</v>
          </cell>
          <cell r="R324">
            <v>6.196995779954964</v>
          </cell>
          <cell r="S324">
            <v>6.3987418646465315</v>
          </cell>
          <cell r="T324">
            <v>6.4018603283352178</v>
          </cell>
          <cell r="U324">
            <v>6.3874364718177885</v>
          </cell>
          <cell r="V324">
            <v>6.2855250204429423</v>
          </cell>
          <cell r="W324">
            <v>6.716571828673894</v>
          </cell>
          <cell r="X324">
            <v>7.1875034790729382</v>
          </cell>
          <cell r="Y324">
            <v>7.6363539936171172</v>
          </cell>
          <cell r="Z324">
            <v>7.6932640522675655</v>
          </cell>
          <cell r="AA324">
            <v>7.2130905514019403</v>
          </cell>
          <cell r="AB324">
            <v>7.3364970473122737</v>
          </cell>
          <cell r="AC324">
            <v>7.668207015468421</v>
          </cell>
          <cell r="AD324">
            <v>8.4836796776089631</v>
          </cell>
          <cell r="AE324">
            <v>8.6151238401355457</v>
          </cell>
          <cell r="AF324">
            <v>8.8906015599868304</v>
          </cell>
          <cell r="AG324">
            <v>8.4181644054451539</v>
          </cell>
          <cell r="AH324">
            <v>7.9215375686279828</v>
          </cell>
          <cell r="AI324">
            <v>8.1007724102006566</v>
          </cell>
          <cell r="AJ324">
            <v>8.0658860628383913</v>
          </cell>
          <cell r="AK324">
            <v>8.8734089103702747</v>
          </cell>
          <cell r="AL324">
            <v>9.0209699429801304</v>
          </cell>
          <cell r="AM324">
            <v>9.3467506042814712</v>
          </cell>
          <cell r="AN324">
            <v>8.8181305003068076</v>
          </cell>
          <cell r="AO324">
            <v>8.2513000247274135</v>
          </cell>
          <cell r="AP324">
            <v>8.6646061455627166</v>
          </cell>
          <cell r="AQ324">
            <v>8.9733245301136257</v>
          </cell>
          <cell r="AR324">
            <v>9.8181934447179788</v>
          </cell>
          <cell r="AS324">
            <v>9.9311725376955593</v>
          </cell>
          <cell r="AT324">
            <v>9.9743564946390855</v>
          </cell>
          <cell r="AU324">
            <v>9.2060543742531138</v>
          </cell>
          <cell r="AV324">
            <v>8.6148978862854335</v>
          </cell>
          <cell r="AW324">
            <v>8.9523040746932185</v>
          </cell>
          <cell r="AX324">
            <v>9.4690269993721579</v>
          </cell>
          <cell r="AY324">
            <v>10.628423196750989</v>
          </cell>
          <cell r="AZ324">
            <v>10.607435540064245</v>
          </cell>
          <cell r="BA324">
            <v>10.612475933558276</v>
          </cell>
          <cell r="BB324">
            <v>9.8358648638081689</v>
          </cell>
          <cell r="BC324">
            <v>9.2488733374709255</v>
          </cell>
          <cell r="BD324">
            <v>9.5246913910504976</v>
          </cell>
          <cell r="BE324">
            <v>10.122083295039271</v>
          </cell>
          <cell r="BF324">
            <v>11.205910108416363</v>
          </cell>
        </row>
        <row r="325">
          <cell r="D325" t="str">
            <v>Net New Shipments</v>
          </cell>
          <cell r="E325">
            <v>0</v>
          </cell>
          <cell r="F325">
            <v>0</v>
          </cell>
          <cell r="G325">
            <v>0</v>
          </cell>
          <cell r="H325">
            <v>0</v>
          </cell>
          <cell r="I325">
            <v>0</v>
          </cell>
          <cell r="J325">
            <v>0</v>
          </cell>
          <cell r="K325">
            <v>0</v>
          </cell>
          <cell r="L325">
            <v>0.99292589717510538</v>
          </cell>
          <cell r="M325">
            <v>0.86653657793611671</v>
          </cell>
          <cell r="N325">
            <v>0.72156356145013234</v>
          </cell>
          <cell r="O325">
            <v>0.48813385305874135</v>
          </cell>
          <cell r="P325">
            <v>0.7867684014622327</v>
          </cell>
          <cell r="Q325">
            <v>1.124471653270291</v>
          </cell>
          <cell r="R325">
            <v>1.4393582136621532</v>
          </cell>
          <cell r="S325">
            <v>1.294522187621034</v>
          </cell>
          <cell r="T325">
            <v>0.81123022306672254</v>
          </cell>
          <cell r="U325">
            <v>0.94906057549448519</v>
          </cell>
          <cell r="V325">
            <v>1.3826819950254787</v>
          </cell>
          <cell r="W325">
            <v>1.7671078489350684</v>
          </cell>
          <cell r="X325">
            <v>1.4276203610626084</v>
          </cell>
          <cell r="Y325">
            <v>1.2542475663697132</v>
          </cell>
          <cell r="Z325">
            <v>0.72490035317758839</v>
          </cell>
          <cell r="AA325">
            <v>0.70844701722604242</v>
          </cell>
          <cell r="AB325">
            <v>0.76427536288838382</v>
          </cell>
          <cell r="AC325">
            <v>0.3976790473699694</v>
          </cell>
          <cell r="AD325">
            <v>0.38972923276131155</v>
          </cell>
          <cell r="AE325">
            <v>0.40584610284458478</v>
          </cell>
          <cell r="AF325">
            <v>0.45614904429464076</v>
          </cell>
          <cell r="AG325">
            <v>0.39996609486165369</v>
          </cell>
          <cell r="AH325">
            <v>0.32976245609943078</v>
          </cell>
          <cell r="AI325">
            <v>0.56383373536205994</v>
          </cell>
          <cell r="AJ325">
            <v>0.90743846727523447</v>
          </cell>
          <cell r="AK325">
            <v>0.94478453434770415</v>
          </cell>
          <cell r="AL325">
            <v>0.91020259471542886</v>
          </cell>
          <cell r="AM325">
            <v>0.62760589035761427</v>
          </cell>
          <cell r="AN325">
            <v>0.38792387394630623</v>
          </cell>
          <cell r="AO325">
            <v>0.36359786155801999</v>
          </cell>
          <cell r="AP325">
            <v>0.28769792913050179</v>
          </cell>
          <cell r="AQ325">
            <v>0.49570246925853212</v>
          </cell>
          <cell r="AR325">
            <v>0.81022975203300973</v>
          </cell>
          <cell r="AS325">
            <v>0.67626300236868531</v>
          </cell>
          <cell r="AT325">
            <v>0.63811943891919043</v>
          </cell>
          <cell r="AU325">
            <v>0.62981048955505514</v>
          </cell>
          <cell r="AV325">
            <v>0.63397545118549203</v>
          </cell>
          <cell r="AW325">
            <v>0.57238731635727902</v>
          </cell>
          <cell r="AX325">
            <v>0.65305629566711332</v>
          </cell>
          <cell r="AY325">
            <v>0.57748691166537469</v>
          </cell>
          <cell r="AZ325">
            <v>0.73618042691825281</v>
          </cell>
          <cell r="BA325">
            <v>0.73633581385954017</v>
          </cell>
          <cell r="BB325">
            <v>0.55254636671880064</v>
          </cell>
          <cell r="BC325">
            <v>0.55807183038598396</v>
          </cell>
          <cell r="BD325">
            <v>0.56365254868985915</v>
          </cell>
          <cell r="BE325">
            <v>0.56928907417675134</v>
          </cell>
          <cell r="BF325">
            <v>0.57498196491850706</v>
          </cell>
        </row>
        <row r="326">
          <cell r="D326" t="str">
            <v>Replacement Shipments</v>
          </cell>
          <cell r="E326">
            <v>0</v>
          </cell>
          <cell r="F326">
            <v>0</v>
          </cell>
          <cell r="G326">
            <v>0</v>
          </cell>
          <cell r="H326">
            <v>0</v>
          </cell>
          <cell r="I326">
            <v>0</v>
          </cell>
          <cell r="J326">
            <v>0</v>
          </cell>
          <cell r="K326">
            <v>0</v>
          </cell>
          <cell r="L326">
            <v>21.197552249122964</v>
          </cell>
          <cell r="M326">
            <v>21.744852520609722</v>
          </cell>
          <cell r="N326">
            <v>22.298186157331337</v>
          </cell>
          <cell r="O326">
            <v>22.857296831652363</v>
          </cell>
          <cell r="P326">
            <v>23.421915144006729</v>
          </cell>
          <cell r="Q326">
            <v>23.991758686671645</v>
          </cell>
          <cell r="R326">
            <v>24.566532133408121</v>
          </cell>
          <cell r="S326">
            <v>25.145927355435688</v>
          </cell>
          <cell r="T326">
            <v>25.729623564152266</v>
          </cell>
          <cell r="U326">
            <v>26.317287480950984</v>
          </cell>
          <cell r="V326">
            <v>26.908573534423827</v>
          </cell>
          <cell r="W326">
            <v>27.503124085177795</v>
          </cell>
          <cell r="X326">
            <v>28.228885668007933</v>
          </cell>
          <cell r="Y326">
            <v>27.881169053860472</v>
          </cell>
          <cell r="Z326">
            <v>27.407886687761923</v>
          </cell>
          <cell r="AA326">
            <v>26.313981649387287</v>
          </cell>
          <cell r="AB326">
            <v>28.99335906531325</v>
          </cell>
          <cell r="AC326">
            <v>31.954623928400579</v>
          </cell>
          <cell r="AD326">
            <v>34.759243934220798</v>
          </cell>
          <cell r="AE326">
            <v>34.312993241423577</v>
          </cell>
          <cell r="AF326">
            <v>31.474292118056017</v>
          </cell>
          <cell r="AG326">
            <v>33.037991775204823</v>
          </cell>
          <cell r="AH326">
            <v>36.699936764018986</v>
          </cell>
          <cell r="AI326">
            <v>40.016771385888447</v>
          </cell>
          <cell r="AJ326">
            <v>38.338476708768042</v>
          </cell>
          <cell r="AK326">
            <v>36.763033102386913</v>
          </cell>
          <cell r="AL326">
            <v>32.541216469128486</v>
          </cell>
          <cell r="AM326">
            <v>31.330798314057613</v>
          </cell>
          <cell r="AN326">
            <v>34.405520149636111</v>
          </cell>
          <cell r="AO326">
            <v>34.770759537027701</v>
          </cell>
          <cell r="AP326">
            <v>37.519083501732531</v>
          </cell>
          <cell r="AQ326">
            <v>37.186963266753786</v>
          </cell>
          <cell r="AR326">
            <v>34.704478809999763</v>
          </cell>
          <cell r="AS326">
            <v>35.87032294636537</v>
          </cell>
          <cell r="AT326">
            <v>39.035125910018877</v>
          </cell>
          <cell r="AU326">
            <v>44.009519482624697</v>
          </cell>
          <cell r="AV326">
            <v>44.764437033387139</v>
          </cell>
          <cell r="AW326">
            <v>43.45345691840825</v>
          </cell>
          <cell r="AX326">
            <v>38.986750763667729</v>
          </cell>
          <cell r="AY326">
            <v>35.775144345634928</v>
          </cell>
          <cell r="AZ326">
            <v>37.152575198378592</v>
          </cell>
          <cell r="BA326">
            <v>37.345551676382186</v>
          </cell>
          <cell r="BB326">
            <v>39.556395721500827</v>
          </cell>
          <cell r="BC326">
            <v>40.697244696453161</v>
          </cell>
          <cell r="BD326">
            <v>40.442062600142243</v>
          </cell>
          <cell r="BE326">
            <v>40.659230821604176</v>
          </cell>
          <cell r="BF326">
            <v>43.553922880545741</v>
          </cell>
        </row>
        <row r="327">
          <cell r="D327" t="str">
            <v>Net New Shipments</v>
          </cell>
          <cell r="E327">
            <v>0</v>
          </cell>
          <cell r="F327">
            <v>0</v>
          </cell>
          <cell r="G327">
            <v>0</v>
          </cell>
          <cell r="H327">
            <v>0</v>
          </cell>
          <cell r="I327">
            <v>0</v>
          </cell>
          <cell r="J327">
            <v>0</v>
          </cell>
          <cell r="K327">
            <v>0</v>
          </cell>
          <cell r="L327">
            <v>7.0313334188849694</v>
          </cell>
          <cell r="M327">
            <v>6.1363165332507492</v>
          </cell>
          <cell r="N327">
            <v>5.1097005304305867</v>
          </cell>
          <cell r="O327">
            <v>3.4566848177349243</v>
          </cell>
          <cell r="P327">
            <v>5.5714439213065203</v>
          </cell>
          <cell r="Q327">
            <v>7.9628652417289345</v>
          </cell>
          <cell r="R327">
            <v>10.192711800812674</v>
          </cell>
          <cell r="S327">
            <v>9.1670658859878866</v>
          </cell>
          <cell r="T327">
            <v>5.7446685539037503</v>
          </cell>
          <cell r="U327">
            <v>6.7207042942538351</v>
          </cell>
          <cell r="V327">
            <v>9.7913632295951558</v>
          </cell>
          <cell r="W327">
            <v>12.513647300710659</v>
          </cell>
          <cell r="X327">
            <v>10.109591040760108</v>
          </cell>
          <cell r="Y327">
            <v>8.8818640485264382</v>
          </cell>
          <cell r="Z327">
            <v>5.1333297813665695</v>
          </cell>
          <cell r="AA327">
            <v>5.0168166646703263</v>
          </cell>
          <cell r="AB327">
            <v>5.4121610843228609</v>
          </cell>
          <cell r="AC327">
            <v>2.8161356086271212</v>
          </cell>
          <cell r="AD327">
            <v>2.7598395675117331</v>
          </cell>
          <cell r="AE327">
            <v>2.873970025330209</v>
          </cell>
          <cell r="AF327">
            <v>3.230186691943743</v>
          </cell>
          <cell r="AG327">
            <v>2.832331171160547</v>
          </cell>
          <cell r="AH327">
            <v>2.3351891459998897</v>
          </cell>
          <cell r="AI327">
            <v>3.9927480967362499</v>
          </cell>
          <cell r="AJ327">
            <v>6.4259603246190977</v>
          </cell>
          <cell r="AK327">
            <v>6.6904238160213367</v>
          </cell>
          <cell r="AL327">
            <v>6.4455342945392431</v>
          </cell>
          <cell r="AM327">
            <v>4.4443460315773109</v>
          </cell>
          <cell r="AN327">
            <v>2.7470550487424816</v>
          </cell>
          <cell r="AO327">
            <v>2.5747921393544857</v>
          </cell>
          <cell r="AP327">
            <v>2.037312219768296</v>
          </cell>
          <cell r="AQ327">
            <v>3.5102814296993756</v>
          </cell>
          <cell r="AR327">
            <v>5.7375837901424802</v>
          </cell>
          <cell r="AS327">
            <v>4.7889078752388059</v>
          </cell>
          <cell r="AT327">
            <v>4.5187969705268642</v>
          </cell>
          <cell r="AU327">
            <v>4.459957742437382</v>
          </cell>
          <cell r="AV327">
            <v>4.4894516190537956</v>
          </cell>
          <cell r="AW327">
            <v>4.0533196661493207</v>
          </cell>
          <cell r="AX327">
            <v>4.6245712486716002</v>
          </cell>
          <cell r="AY327">
            <v>4.0894320840191085</v>
          </cell>
          <cell r="AZ327">
            <v>5.2132088133122352</v>
          </cell>
          <cell r="BA327">
            <v>5.2143091747756216</v>
          </cell>
          <cell r="BB327">
            <v>3.9128174064617269</v>
          </cell>
          <cell r="BC327">
            <v>3.9519455805262851</v>
          </cell>
          <cell r="BD327">
            <v>3.9914650363316468</v>
          </cell>
          <cell r="BE327">
            <v>4.0313796866948906</v>
          </cell>
          <cell r="BF327">
            <v>4.0716934835618304</v>
          </cell>
        </row>
        <row r="328">
          <cell r="D328" t="str">
            <v>Replacement Shipments</v>
          </cell>
          <cell r="E328">
            <v>0</v>
          </cell>
          <cell r="F328">
            <v>0</v>
          </cell>
          <cell r="G328">
            <v>0</v>
          </cell>
          <cell r="H328">
            <v>0</v>
          </cell>
          <cell r="I328">
            <v>0</v>
          </cell>
          <cell r="J328">
            <v>0</v>
          </cell>
          <cell r="K328">
            <v>0</v>
          </cell>
          <cell r="L328">
            <v>7.2759576141834259E-12</v>
          </cell>
          <cell r="M328">
            <v>7.4719441068562195E-12</v>
          </cell>
          <cell r="N328">
            <v>7.6704273070820705E-12</v>
          </cell>
          <cell r="O328">
            <v>7.8713266433676475E-12</v>
          </cell>
          <cell r="P328">
            <v>8.0745566747527235E-12</v>
          </cell>
          <cell r="Q328">
            <v>8.2800270869121534E-12</v>
          </cell>
          <cell r="R328">
            <v>8.4876426972266144E-12</v>
          </cell>
          <cell r="S328">
            <v>8.6973034690523837E-12</v>
          </cell>
          <cell r="T328">
            <v>8.9089045354026249E-12</v>
          </cell>
          <cell r="U328">
            <v>9.1223362322337659E-12</v>
          </cell>
          <cell r="V328">
            <v>9.3374841415106117E-12</v>
          </cell>
          <cell r="W328">
            <v>9.5542291442027779E-12</v>
          </cell>
          <cell r="X328">
            <v>9.7724474833430864E-12</v>
          </cell>
          <cell r="Y328">
            <v>9.9920108372555669E-12</v>
          </cell>
          <cell r="Z328">
            <v>1.021278640303686E-11</v>
          </cell>
          <cell r="AA328">
            <v>7.2759576141834259E-12</v>
          </cell>
          <cell r="AB328">
            <v>7.4719441068562195E-12</v>
          </cell>
          <cell r="AC328">
            <v>7.6704273070820705E-12</v>
          </cell>
          <cell r="AD328">
            <v>7.8713266433676475E-12</v>
          </cell>
          <cell r="AE328">
            <v>8.0745566747527235E-12</v>
          </cell>
          <cell r="AF328">
            <v>8.2800270869121534E-12</v>
          </cell>
          <cell r="AG328">
            <v>8.4876426972266144E-12</v>
          </cell>
          <cell r="AH328">
            <v>8.6973034690523837E-12</v>
          </cell>
          <cell r="AI328">
            <v>8.9089045354026249E-12</v>
          </cell>
          <cell r="AJ328">
            <v>9.1223362322337659E-12</v>
          </cell>
          <cell r="AK328">
            <v>9.3374841415106117E-12</v>
          </cell>
          <cell r="AL328">
            <v>9.5542291442027779E-12</v>
          </cell>
          <cell r="AM328">
            <v>9.7724474833430864E-12</v>
          </cell>
          <cell r="AN328">
            <v>9.9920108372555669E-12</v>
          </cell>
          <cell r="AO328">
            <v>1.021278640303686E-11</v>
          </cell>
          <cell r="AP328">
            <v>7.2759576141834259E-12</v>
          </cell>
          <cell r="AQ328">
            <v>7.4719441068562195E-12</v>
          </cell>
          <cell r="AR328">
            <v>7.6704273070820705E-12</v>
          </cell>
          <cell r="AS328">
            <v>7.8713266433676475E-12</v>
          </cell>
          <cell r="AT328">
            <v>8.0745566747527235E-12</v>
          </cell>
          <cell r="AU328">
            <v>8.2800270869121534E-12</v>
          </cell>
          <cell r="AV328">
            <v>8.4876426972266144E-12</v>
          </cell>
          <cell r="AW328">
            <v>8.6973034690523837E-12</v>
          </cell>
          <cell r="AX328">
            <v>8.9089045354026249E-12</v>
          </cell>
          <cell r="AY328">
            <v>9.1223362322337659E-12</v>
          </cell>
          <cell r="AZ328">
            <v>9.3374841415106117E-12</v>
          </cell>
          <cell r="BA328">
            <v>9.5542291442027779E-12</v>
          </cell>
          <cell r="BB328">
            <v>9.7724474833430864E-12</v>
          </cell>
          <cell r="BC328">
            <v>9.9920108372555669E-12</v>
          </cell>
          <cell r="BD328">
            <v>1.021278640303686E-11</v>
          </cell>
          <cell r="BE328">
            <v>7.2759576141834259E-12</v>
          </cell>
          <cell r="BF328">
            <v>7.4719441068562195E-12</v>
          </cell>
        </row>
        <row r="329">
          <cell r="D329" t="str">
            <v>Net New Shipments</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row>
        <row r="330">
          <cell r="D330" t="str">
            <v>Replacement Shipments</v>
          </cell>
          <cell r="E330">
            <v>0</v>
          </cell>
          <cell r="F330">
            <v>0</v>
          </cell>
          <cell r="G330">
            <v>0</v>
          </cell>
          <cell r="H330">
            <v>0</v>
          </cell>
          <cell r="I330">
            <v>0</v>
          </cell>
          <cell r="J330">
            <v>0</v>
          </cell>
          <cell r="K330">
            <v>0</v>
          </cell>
          <cell r="L330">
            <v>636.99270295811948</v>
          </cell>
          <cell r="M330">
            <v>653.67644248393265</v>
          </cell>
          <cell r="N330">
            <v>670.55373521242473</v>
          </cell>
          <cell r="O330">
            <v>687.61708096612347</v>
          </cell>
          <cell r="P330">
            <v>704.85857527875487</v>
          </cell>
          <cell r="Q330">
            <v>722.26991058028034</v>
          </cell>
          <cell r="R330">
            <v>739.84237816351538</v>
          </cell>
          <cell r="S330">
            <v>757.56687094840629</v>
          </cell>
          <cell r="T330">
            <v>775.43388705838368</v>
          </cell>
          <cell r="U330">
            <v>793.43353422146583</v>
          </cell>
          <cell r="V330">
            <v>811.55553500695999</v>
          </cell>
          <cell r="W330">
            <v>829.78923290670139</v>
          </cell>
          <cell r="X330">
            <v>848.12359926778902</v>
          </cell>
          <cell r="Y330">
            <v>869.1758431343078</v>
          </cell>
          <cell r="Z330">
            <v>856.30504177330624</v>
          </cell>
          <cell r="AA330">
            <v>839.28223147870813</v>
          </cell>
          <cell r="AB330">
            <v>801.76099759869976</v>
          </cell>
          <cell r="AC330">
            <v>888.83439720324532</v>
          </cell>
          <cell r="AD330">
            <v>985.21335906741479</v>
          </cell>
          <cell r="AE330">
            <v>1076.4180590247558</v>
          </cell>
          <cell r="AF330">
            <v>1060.2744822663471</v>
          </cell>
          <cell r="AG330">
            <v>965.12979602131099</v>
          </cell>
          <cell r="AH330">
            <v>1015.3593247186697</v>
          </cell>
          <cell r="AI330">
            <v>1134.8782002566468</v>
          </cell>
          <cell r="AJ330">
            <v>1243.0050132212486</v>
          </cell>
          <cell r="AK330">
            <v>1181.9545320232123</v>
          </cell>
          <cell r="AL330">
            <v>1162.465744572648</v>
          </cell>
          <cell r="AM330">
            <v>1025.8138045062003</v>
          </cell>
          <cell r="AN330">
            <v>1004.9435900715015</v>
          </cell>
          <cell r="AO330">
            <v>980.47710745098084</v>
          </cell>
          <cell r="AP330">
            <v>981.8266036340865</v>
          </cell>
          <cell r="AQ330">
            <v>1076.3466020802298</v>
          </cell>
          <cell r="AR330">
            <v>1171.3200278975726</v>
          </cell>
          <cell r="AS330">
            <v>1166.9391566333006</v>
          </cell>
          <cell r="AT330">
            <v>1058.6567995300197</v>
          </cell>
          <cell r="AU330">
            <v>1092.4700968187924</v>
          </cell>
          <cell r="AV330">
            <v>1266.7235752096849</v>
          </cell>
          <cell r="AW330">
            <v>1455.1980010847469</v>
          </cell>
          <cell r="AX330">
            <v>1402.8804244778662</v>
          </cell>
          <cell r="AY330">
            <v>1375.3050886151286</v>
          </cell>
          <cell r="AZ330">
            <v>1172.5714898791755</v>
          </cell>
          <cell r="BA330">
            <v>1095.6546728002502</v>
          </cell>
          <cell r="BB330">
            <v>1065.4998604057255</v>
          </cell>
          <cell r="BC330">
            <v>1049.1011190815607</v>
          </cell>
          <cell r="BD330">
            <v>1192.2603437128964</v>
          </cell>
          <cell r="BE330">
            <v>1360.7819893857447</v>
          </cell>
          <cell r="BF330">
            <v>1325.0746911396063</v>
          </cell>
        </row>
        <row r="331">
          <cell r="D331" t="str">
            <v>Net New Shipments</v>
          </cell>
          <cell r="E331">
            <v>0</v>
          </cell>
          <cell r="F331">
            <v>0</v>
          </cell>
          <cell r="G331">
            <v>0</v>
          </cell>
          <cell r="H331">
            <v>0</v>
          </cell>
          <cell r="I331">
            <v>0</v>
          </cell>
          <cell r="J331">
            <v>0</v>
          </cell>
          <cell r="K331">
            <v>0</v>
          </cell>
          <cell r="L331">
            <v>232.18314017618832</v>
          </cell>
          <cell r="M331">
            <v>202.6285992893736</v>
          </cell>
          <cell r="N331">
            <v>168.7284962662834</v>
          </cell>
          <cell r="O331">
            <v>114.14391663257629</v>
          </cell>
          <cell r="P331">
            <v>183.97582192449045</v>
          </cell>
          <cell r="Q331">
            <v>262.94344848713445</v>
          </cell>
          <cell r="R331">
            <v>336.57568086124047</v>
          </cell>
          <cell r="S331">
            <v>302.70761131794097</v>
          </cell>
          <cell r="T331">
            <v>189.69590896292721</v>
          </cell>
          <cell r="U331">
            <v>221.92579049720379</v>
          </cell>
          <cell r="V331">
            <v>323.32266524968691</v>
          </cell>
          <cell r="W331">
            <v>413.21578031454737</v>
          </cell>
          <cell r="X331">
            <v>333.83093275542319</v>
          </cell>
          <cell r="Y331">
            <v>293.28990143834017</v>
          </cell>
          <cell r="Z331">
            <v>169.50876273289396</v>
          </cell>
          <cell r="AA331">
            <v>165.66135859279339</v>
          </cell>
          <cell r="AB331">
            <v>178.71610985228108</v>
          </cell>
          <cell r="AC331">
            <v>92.992206430841179</v>
          </cell>
          <cell r="AD331">
            <v>91.133243012815001</v>
          </cell>
          <cell r="AE331">
            <v>94.901968872816724</v>
          </cell>
          <cell r="AF331">
            <v>106.66467436695348</v>
          </cell>
          <cell r="AG331">
            <v>93.527003508708731</v>
          </cell>
          <cell r="AH331">
            <v>77.110772100122631</v>
          </cell>
          <cell r="AI331">
            <v>131.84537495303812</v>
          </cell>
          <cell r="AJ331">
            <v>212.19298786349827</v>
          </cell>
          <cell r="AK331">
            <v>220.92589245465388</v>
          </cell>
          <cell r="AL331">
            <v>212.83934404248055</v>
          </cell>
          <cell r="AM331">
            <v>146.75768537297517</v>
          </cell>
          <cell r="AN331">
            <v>90.711082728748806</v>
          </cell>
          <cell r="AO331">
            <v>85.022752954744647</v>
          </cell>
          <cell r="AP331">
            <v>67.274515447474187</v>
          </cell>
          <cell r="AQ331">
            <v>115.91374163266664</v>
          </cell>
          <cell r="AR331">
            <v>189.46196148817216</v>
          </cell>
          <cell r="AS331">
            <v>158.1355345063057</v>
          </cell>
          <cell r="AT331">
            <v>149.21614549206961</v>
          </cell>
          <cell r="AU331">
            <v>147.27320296189828</v>
          </cell>
          <cell r="AV331">
            <v>148.24712646698572</v>
          </cell>
          <cell r="AW331">
            <v>133.84552149052976</v>
          </cell>
          <cell r="AX331">
            <v>152.70894018496983</v>
          </cell>
          <cell r="AY331">
            <v>135.03799723885086</v>
          </cell>
          <cell r="AZ331">
            <v>172.14646505285418</v>
          </cell>
          <cell r="BA331">
            <v>172.18280032024268</v>
          </cell>
          <cell r="BB331">
            <v>129.20596681253664</v>
          </cell>
          <cell r="BC331">
            <v>130.49802648066179</v>
          </cell>
          <cell r="BD331">
            <v>131.80300674546743</v>
          </cell>
          <cell r="BE331">
            <v>133.12103681292501</v>
          </cell>
          <cell r="BF331">
            <v>134.45224718105237</v>
          </cell>
        </row>
        <row r="332">
          <cell r="D332" t="str">
            <v>Replacement Shipments</v>
          </cell>
          <cell r="E332">
            <v>0</v>
          </cell>
          <cell r="F332">
            <v>0</v>
          </cell>
          <cell r="G332">
            <v>0</v>
          </cell>
          <cell r="H332">
            <v>0</v>
          </cell>
          <cell r="I332">
            <v>0</v>
          </cell>
          <cell r="J332">
            <v>0</v>
          </cell>
          <cell r="K332">
            <v>0</v>
          </cell>
          <cell r="L332">
            <v>16.763905325431551</v>
          </cell>
          <cell r="M332">
            <v>17.15303505779049</v>
          </cell>
          <cell r="N332">
            <v>17.544809921574004</v>
          </cell>
          <cell r="O332">
            <v>17.938999536478942</v>
          </cell>
          <cell r="P332">
            <v>18.335365476901028</v>
          </cell>
          <cell r="Q332">
            <v>18.898434558262181</v>
          </cell>
          <cell r="R332">
            <v>19.015860533673376</v>
          </cell>
          <cell r="S332">
            <v>19.095981584678544</v>
          </cell>
          <cell r="T332">
            <v>18.988358790631221</v>
          </cell>
          <cell r="U332">
            <v>20.02671037702542</v>
          </cell>
          <cell r="V332">
            <v>21.315752529546316</v>
          </cell>
          <cell r="W332">
            <v>22.110101697407387</v>
          </cell>
          <cell r="X332">
            <v>21.878863429019891</v>
          </cell>
          <cell r="Y332">
            <v>20.732290166193135</v>
          </cell>
          <cell r="Z332">
            <v>22.066940718366578</v>
          </cell>
          <cell r="AA332">
            <v>24.288154746556856</v>
          </cell>
          <cell r="AB332">
            <v>25.908918277625091</v>
          </cell>
          <cell r="AC332">
            <v>24.947871300344406</v>
          </cell>
          <cell r="AD332">
            <v>23.428592179505099</v>
          </cell>
          <cell r="AE332">
            <v>23.625285605078627</v>
          </cell>
          <cell r="AF332">
            <v>25.811129293280729</v>
          </cell>
          <cell r="AG332">
            <v>27.551909067430017</v>
          </cell>
          <cell r="AH332">
            <v>25.802776539809361</v>
          </cell>
          <cell r="AI332">
            <v>24.266407410817333</v>
          </cell>
          <cell r="AJ332">
            <v>24.497747863356675</v>
          </cell>
          <cell r="AK332">
            <v>26.791729630470812</v>
          </cell>
          <cell r="AL332">
            <v>28.411730856802393</v>
          </cell>
          <cell r="AM332">
            <v>26.511678991076725</v>
          </cell>
          <cell r="AN332">
            <v>25.478501479478904</v>
          </cell>
          <cell r="AO332">
            <v>26.448501631492501</v>
          </cell>
          <cell r="AP332">
            <v>28.82276760926554</v>
          </cell>
          <cell r="AQ332">
            <v>30.368426771115651</v>
          </cell>
          <cell r="AR332">
            <v>27.860866401211087</v>
          </cell>
          <cell r="AS332">
            <v>26.312435664705685</v>
          </cell>
          <cell r="AT332">
            <v>27.230141295336846</v>
          </cell>
          <cell r="AU332">
            <v>29.441242403508497</v>
          </cell>
          <cell r="AV332">
            <v>31.434056557214461</v>
          </cell>
          <cell r="AW332">
            <v>29.602647027483318</v>
          </cell>
          <cell r="AX332">
            <v>27.766223053819584</v>
          </cell>
          <cell r="AY332">
            <v>28.601930066569036</v>
          </cell>
          <cell r="AZ332">
            <v>30.795169121427065</v>
          </cell>
          <cell r="BA332">
            <v>32.796936845967537</v>
          </cell>
          <cell r="BB332">
            <v>30.833129043051731</v>
          </cell>
          <cell r="BC332">
            <v>29.170122134054463</v>
          </cell>
          <cell r="BD332">
            <v>29.843374869281671</v>
          </cell>
          <cell r="BE332">
            <v>32.37776319653922</v>
          </cell>
          <cell r="BF332">
            <v>34.379864962088703</v>
          </cell>
        </row>
        <row r="333">
          <cell r="D333" t="str">
            <v>Net New Shipments</v>
          </cell>
          <cell r="E333">
            <v>0</v>
          </cell>
          <cell r="F333">
            <v>0</v>
          </cell>
          <cell r="G333">
            <v>0</v>
          </cell>
          <cell r="H333">
            <v>0</v>
          </cell>
          <cell r="I333">
            <v>0</v>
          </cell>
          <cell r="J333">
            <v>0</v>
          </cell>
          <cell r="K333">
            <v>0</v>
          </cell>
          <cell r="L333">
            <v>2.1345292328306282</v>
          </cell>
          <cell r="M333">
            <v>1.8628254758828859</v>
          </cell>
          <cell r="N333">
            <v>1.5511716631045402</v>
          </cell>
          <cell r="O333">
            <v>1.0493592541522787</v>
          </cell>
          <cell r="P333">
            <v>1.6913449001243919</v>
          </cell>
          <cell r="Q333">
            <v>2.4173179712841359</v>
          </cell>
          <cell r="R333">
            <v>3.0942411637340115</v>
          </cell>
          <cell r="S333">
            <v>2.7828818443413468</v>
          </cell>
          <cell r="T333">
            <v>1.7439313755619139</v>
          </cell>
          <cell r="U333">
            <v>2.040230341341156</v>
          </cell>
          <cell r="V333">
            <v>2.97240221701054</v>
          </cell>
          <cell r="W333">
            <v>3.7988165802177036</v>
          </cell>
          <cell r="X333">
            <v>3.0690078713245148</v>
          </cell>
          <cell r="Y333">
            <v>2.6963020133119642</v>
          </cell>
          <cell r="Z333">
            <v>1.5583448867120495</v>
          </cell>
          <cell r="AA333">
            <v>1.5229745467238729</v>
          </cell>
          <cell r="AB333">
            <v>1.6429907898049265</v>
          </cell>
          <cell r="AC333">
            <v>0.85490523946495434</v>
          </cell>
          <cell r="AD333">
            <v>0.83781523131223423</v>
          </cell>
          <cell r="AE333">
            <v>0.87246225827804835</v>
          </cell>
          <cell r="AF333">
            <v>0.98060033719008288</v>
          </cell>
          <cell r="AG333">
            <v>0.85982178937237563</v>
          </cell>
          <cell r="AH333">
            <v>0.70890245126736318</v>
          </cell>
          <cell r="AI333">
            <v>1.2120940686615707</v>
          </cell>
          <cell r="AJ333">
            <v>1.9507537681358258</v>
          </cell>
          <cell r="AK333">
            <v>2.0310379787947284</v>
          </cell>
          <cell r="AL333">
            <v>1.9566959143132578</v>
          </cell>
          <cell r="AM333">
            <v>1.3491874101343626</v>
          </cell>
          <cell r="AN333">
            <v>0.83393418522678076</v>
          </cell>
          <cell r="AO333">
            <v>0.78163966384434502</v>
          </cell>
          <cell r="AP333">
            <v>0.6184747942429567</v>
          </cell>
          <cell r="AQ333">
            <v>1.0656297860988091</v>
          </cell>
          <cell r="AR333">
            <v>1.7417806262722308</v>
          </cell>
          <cell r="AS333">
            <v>1.4537873891138986</v>
          </cell>
          <cell r="AT333">
            <v>1.3717887712321897</v>
          </cell>
          <cell r="AU333">
            <v>1.3539267179185686</v>
          </cell>
          <cell r="AV333">
            <v>1.3628802887530753</v>
          </cell>
          <cell r="AW333">
            <v>1.2304820155684126</v>
          </cell>
          <cell r="AX333">
            <v>1.4038990802348792</v>
          </cell>
          <cell r="AY333">
            <v>1.2414448027126355</v>
          </cell>
          <cell r="AZ333">
            <v>1.582594075112155</v>
          </cell>
          <cell r="BA333">
            <v>1.5829281161211668</v>
          </cell>
          <cell r="BB333">
            <v>1.1878291981417135</v>
          </cell>
          <cell r="BC333">
            <v>1.1997074901231031</v>
          </cell>
          <cell r="BD333">
            <v>1.2117045650243767</v>
          </cell>
          <cell r="BE333">
            <v>1.2238216106745767</v>
          </cell>
          <cell r="BF333">
            <v>1.236059826781343</v>
          </cell>
        </row>
        <row r="334">
          <cell r="D334" t="str">
            <v>Replacement Shipments</v>
          </cell>
          <cell r="E334">
            <v>0</v>
          </cell>
          <cell r="F334">
            <v>0</v>
          </cell>
          <cell r="G334">
            <v>0</v>
          </cell>
          <cell r="H334">
            <v>0</v>
          </cell>
          <cell r="I334">
            <v>0</v>
          </cell>
          <cell r="J334">
            <v>0</v>
          </cell>
          <cell r="K334">
            <v>0</v>
          </cell>
          <cell r="L334">
            <v>64.044763795936888</v>
          </cell>
          <cell r="M334">
            <v>65.698337576573365</v>
          </cell>
          <cell r="N334">
            <v>67.370140134137472</v>
          </cell>
          <cell r="O334">
            <v>69.059397018698689</v>
          </cell>
          <cell r="P334">
            <v>70.765294285733006</v>
          </cell>
          <cell r="Q334">
            <v>72.486978688804797</v>
          </cell>
          <cell r="R334">
            <v>74.223557950400306</v>
          </cell>
          <cell r="S334">
            <v>75.9741011123253</v>
          </cell>
          <cell r="T334">
            <v>77.737638966908662</v>
          </cell>
          <cell r="U334">
            <v>79.513164570074764</v>
          </cell>
          <cell r="V334">
            <v>81.299633837160385</v>
          </cell>
          <cell r="W334">
            <v>83.095966222158168</v>
          </cell>
          <cell r="X334">
            <v>87.741088533987181</v>
          </cell>
          <cell r="Y334">
            <v>87.278723861158213</v>
          </cell>
          <cell r="Z334">
            <v>86.436033840728641</v>
          </cell>
          <cell r="AA334">
            <v>83.876159744781887</v>
          </cell>
          <cell r="AB334">
            <v>91.413771844203865</v>
          </cell>
          <cell r="AC334">
            <v>99.832434843527707</v>
          </cell>
          <cell r="AD334">
            <v>107.95252935036777</v>
          </cell>
          <cell r="AE334">
            <v>107.2445910986881</v>
          </cell>
          <cell r="AF334">
            <v>99.853863133351979</v>
          </cell>
          <cell r="AG334">
            <v>104.55684716446262</v>
          </cell>
          <cell r="AH334">
            <v>115.20177827137739</v>
          </cell>
          <cell r="AI334">
            <v>125.03752404950127</v>
          </cell>
          <cell r="AJ334">
            <v>123.29758175476616</v>
          </cell>
          <cell r="AK334">
            <v>119.68560170363465</v>
          </cell>
          <cell r="AL334">
            <v>108.37218215240884</v>
          </cell>
          <cell r="AM334">
            <v>105.65867041147152</v>
          </cell>
          <cell r="AN334">
            <v>114.52789980177837</v>
          </cell>
          <cell r="AO334">
            <v>115.52924828865763</v>
          </cell>
          <cell r="AP334">
            <v>123.58411005245719</v>
          </cell>
          <cell r="AQ334">
            <v>123.31367757044046</v>
          </cell>
          <cell r="AR334">
            <v>117.08933921510925</v>
          </cell>
          <cell r="AS334">
            <v>120.71304234147715</v>
          </cell>
          <cell r="AT334">
            <v>129.95734902607066</v>
          </cell>
          <cell r="AU334">
            <v>137.10092673613295</v>
          </cell>
          <cell r="AV334">
            <v>142.71251732447161</v>
          </cell>
          <cell r="AW334">
            <v>139.8995682954338</v>
          </cell>
          <cell r="AX334">
            <v>127.84625711072655</v>
          </cell>
          <cell r="AY334">
            <v>119.08649870383869</v>
          </cell>
          <cell r="AZ334">
            <v>122.82765487082813</v>
          </cell>
          <cell r="BA334">
            <v>123.30854056026293</v>
          </cell>
          <cell r="BB334">
            <v>129.7394990502128</v>
          </cell>
          <cell r="BC334">
            <v>133.91939007819502</v>
          </cell>
          <cell r="BD334">
            <v>134.42446330304165</v>
          </cell>
          <cell r="BE334">
            <v>135.18190507173813</v>
          </cell>
          <cell r="BF334">
            <v>143.61011804477127</v>
          </cell>
        </row>
        <row r="335">
          <cell r="D335" t="str">
            <v>Net New Shipments</v>
          </cell>
          <cell r="E335">
            <v>0</v>
          </cell>
          <cell r="F335">
            <v>0</v>
          </cell>
          <cell r="G335">
            <v>0</v>
          </cell>
          <cell r="H335">
            <v>0</v>
          </cell>
          <cell r="I335">
            <v>0</v>
          </cell>
          <cell r="J335">
            <v>0</v>
          </cell>
          <cell r="K335">
            <v>0</v>
          </cell>
          <cell r="L335">
            <v>23.696324738050293</v>
          </cell>
          <cell r="M335">
            <v>21.580386284584847</v>
          </cell>
          <cell r="N335">
            <v>19.065893706591169</v>
          </cell>
          <cell r="O335">
            <v>14.816762726083198</v>
          </cell>
          <cell r="P335">
            <v>20.648477558470859</v>
          </cell>
          <cell r="Q335">
            <v>27.34545615472291</v>
          </cell>
          <cell r="R335">
            <v>33.728971399967463</v>
          </cell>
          <cell r="S335">
            <v>31.270489986362804</v>
          </cell>
          <cell r="T335">
            <v>22.116224166443317</v>
          </cell>
          <cell r="U335">
            <v>25.04368259438786</v>
          </cell>
          <cell r="V335">
            <v>33.902144434217007</v>
          </cell>
          <cell r="W335">
            <v>41.941557827343104</v>
          </cell>
          <cell r="X335">
            <v>35.556493220778975</v>
          </cell>
          <cell r="Y335">
            <v>32.406877842476433</v>
          </cell>
          <cell r="Z335">
            <v>21.936148311680199</v>
          </cell>
          <cell r="AA335">
            <v>21.782510666689632</v>
          </cell>
          <cell r="AB335">
            <v>23.11412795757451</v>
          </cell>
          <cell r="AC335">
            <v>15.696813445129919</v>
          </cell>
          <cell r="AD335">
            <v>15.631580702089423</v>
          </cell>
          <cell r="AE335">
            <v>16.069086471752371</v>
          </cell>
          <cell r="AF335">
            <v>17.23547608175727</v>
          </cell>
          <cell r="AG335">
            <v>16.156195177014524</v>
          </cell>
          <cell r="AH335">
            <v>14.755570754693281</v>
          </cell>
          <cell r="AI335">
            <v>12.063402686631662</v>
          </cell>
          <cell r="AJ335">
            <v>19.414935569705449</v>
          </cell>
          <cell r="AK335">
            <v>20.213966591799146</v>
          </cell>
          <cell r="AL335">
            <v>19.474074958317715</v>
          </cell>
          <cell r="AM335">
            <v>13.427828292367167</v>
          </cell>
          <cell r="AN335">
            <v>8.2997550690497519</v>
          </cell>
          <cell r="AO335">
            <v>7.7792922716052999</v>
          </cell>
          <cell r="AP335">
            <v>6.1553889977556082</v>
          </cell>
          <cell r="AQ335">
            <v>10.605712507754561</v>
          </cell>
          <cell r="AR335">
            <v>17.335124087932396</v>
          </cell>
          <cell r="AS335">
            <v>14.46886273026098</v>
          </cell>
          <cell r="AT335">
            <v>13.65276901870061</v>
          </cell>
          <cell r="AU335">
            <v>13.474996395681046</v>
          </cell>
          <cell r="AV335">
            <v>13.564107078797633</v>
          </cell>
          <cell r="AW335">
            <v>12.246409281460046</v>
          </cell>
          <cell r="AX335">
            <v>13.972347835153187</v>
          </cell>
          <cell r="AY335">
            <v>12.355516750350262</v>
          </cell>
          <cell r="AZ335">
            <v>15.750815148065607</v>
          </cell>
          <cell r="BA335">
            <v>15.754139701258282</v>
          </cell>
          <cell r="BB335">
            <v>11.821905832725406</v>
          </cell>
          <cell r="BC335">
            <v>11.940124891052392</v>
          </cell>
          <cell r="BD335">
            <v>12.059526139963282</v>
          </cell>
          <cell r="BE335">
            <v>12.18012140136284</v>
          </cell>
          <cell r="BF335">
            <v>12.30192261537627</v>
          </cell>
        </row>
        <row r="336">
          <cell r="D336" t="str">
            <v>Replacement Shipments</v>
          </cell>
          <cell r="E336">
            <v>0</v>
          </cell>
          <cell r="F336">
            <v>0</v>
          </cell>
          <cell r="G336">
            <v>0</v>
          </cell>
          <cell r="H336">
            <v>0</v>
          </cell>
          <cell r="I336">
            <v>0</v>
          </cell>
          <cell r="J336">
            <v>0</v>
          </cell>
          <cell r="K336">
            <v>0</v>
          </cell>
          <cell r="L336">
            <v>35.587845892579935</v>
          </cell>
          <cell r="M336">
            <v>36.480185044035586</v>
          </cell>
          <cell r="N336">
            <v>37.381314371166496</v>
          </cell>
          <cell r="O336">
            <v>38.290783151997047</v>
          </cell>
          <cell r="P336">
            <v>39.208120046634079</v>
          </cell>
          <cell r="Q336">
            <v>40.132833282362213</v>
          </cell>
          <cell r="R336">
            <v>41.064410881424415</v>
          </cell>
          <cell r="S336">
            <v>42.002320932049159</v>
          </cell>
          <cell r="T336">
            <v>42.94601190318695</v>
          </cell>
          <cell r="U336">
            <v>43.894913003316304</v>
          </cell>
          <cell r="V336">
            <v>45.749702838057601</v>
          </cell>
          <cell r="W336">
            <v>45.565890056406445</v>
          </cell>
          <cell r="X336">
            <v>45.211527806570842</v>
          </cell>
          <cell r="Y336">
            <v>44.051078668343209</v>
          </cell>
          <cell r="Z336">
            <v>47.712044080802073</v>
          </cell>
          <cell r="AA336">
            <v>51.764022847508471</v>
          </cell>
          <cell r="AB336">
            <v>55.645132458531975</v>
          </cell>
          <cell r="AC336">
            <v>55.341684892217259</v>
          </cell>
          <cell r="AD336">
            <v>51.913674097027126</v>
          </cell>
          <cell r="AE336">
            <v>54.185806972462302</v>
          </cell>
          <cell r="AF336">
            <v>60.118706127631071</v>
          </cell>
          <cell r="AG336">
            <v>63.595222895578743</v>
          </cell>
          <cell r="AH336">
            <v>60.180910418138211</v>
          </cell>
          <cell r="AI336">
            <v>57.484613004593186</v>
          </cell>
          <cell r="AJ336">
            <v>56.250067278063355</v>
          </cell>
          <cell r="AK336">
            <v>60.191359076118005</v>
          </cell>
          <cell r="AL336">
            <v>64.643652907411251</v>
          </cell>
          <cell r="AM336">
            <v>60.909805988030385</v>
          </cell>
          <cell r="AN336">
            <v>57.43048701819572</v>
          </cell>
          <cell r="AO336">
            <v>59.880327978405973</v>
          </cell>
          <cell r="AP336">
            <v>66.319809059416798</v>
          </cell>
          <cell r="AQ336">
            <v>69.284469780828616</v>
          </cell>
          <cell r="AR336">
            <v>65.218011490464875</v>
          </cell>
          <cell r="AS336">
            <v>62.918861974109561</v>
          </cell>
          <cell r="AT336">
            <v>64.995990493394586</v>
          </cell>
          <cell r="AU336">
            <v>69.297224972732323</v>
          </cell>
          <cell r="AV336">
            <v>73.416216878254886</v>
          </cell>
          <cell r="AW336">
            <v>66.958693184799941</v>
          </cell>
          <cell r="AX336">
            <v>61.169310682036723</v>
          </cell>
          <cell r="AY336">
            <v>63.384696696643829</v>
          </cell>
          <cell r="AZ336">
            <v>69.092651613623843</v>
          </cell>
          <cell r="BA336">
            <v>74.062067260030815</v>
          </cell>
          <cell r="BB336">
            <v>73.027033758757426</v>
          </cell>
          <cell r="BC336">
            <v>69.436708093026539</v>
          </cell>
          <cell r="BD336">
            <v>71.146207633467341</v>
          </cell>
          <cell r="BE336">
            <v>75.367360172530852</v>
          </cell>
          <cell r="BF336">
            <v>79.526494121760379</v>
          </cell>
        </row>
        <row r="337">
          <cell r="D337" t="str">
            <v>Net New Shipments</v>
          </cell>
          <cell r="E337">
            <v>0</v>
          </cell>
          <cell r="F337">
            <v>0</v>
          </cell>
          <cell r="G337">
            <v>0</v>
          </cell>
          <cell r="H337">
            <v>0</v>
          </cell>
          <cell r="I337">
            <v>0</v>
          </cell>
          <cell r="J337">
            <v>0</v>
          </cell>
          <cell r="K337">
            <v>0</v>
          </cell>
          <cell r="L337">
            <v>10.161856945477666</v>
          </cell>
          <cell r="M337">
            <v>9.0857050123708518</v>
          </cell>
          <cell r="N337">
            <v>7.830213435404346</v>
          </cell>
          <cell r="O337">
            <v>5.7602955163461615</v>
          </cell>
          <cell r="P337">
            <v>8.5039240341679943</v>
          </cell>
          <cell r="Q337">
            <v>11.631189565146258</v>
          </cell>
          <cell r="R337">
            <v>14.580721577107568</v>
          </cell>
          <cell r="S337">
            <v>13.3393639601681</v>
          </cell>
          <cell r="T337">
            <v>8.9676621938401695</v>
          </cell>
          <cell r="U337">
            <v>10.290893969145998</v>
          </cell>
          <cell r="V337">
            <v>14.36900328957347</v>
          </cell>
          <cell r="W337">
            <v>18.029332839172298</v>
          </cell>
          <cell r="X337">
            <v>14.969382611567369</v>
          </cell>
          <cell r="Y337">
            <v>13.433534336249977</v>
          </cell>
          <cell r="Z337">
            <v>8.5380231972612819</v>
          </cell>
          <cell r="AA337">
            <v>8.4273362286095335</v>
          </cell>
          <cell r="AB337">
            <v>8.998520448879276</v>
          </cell>
          <cell r="AC337">
            <v>5.568121095813126</v>
          </cell>
          <cell r="AD337">
            <v>5.5168129211685937</v>
          </cell>
          <cell r="AE337">
            <v>5.6945210059436704</v>
          </cell>
          <cell r="AF337">
            <v>6.2011029317857265</v>
          </cell>
          <cell r="AG337">
            <v>5.6892468852498723</v>
          </cell>
          <cell r="AH337">
            <v>5.0371010723266636</v>
          </cell>
          <cell r="AI337">
            <v>5.4342489695163749</v>
          </cell>
          <cell r="AJ337">
            <v>8.7459232153312314</v>
          </cell>
          <cell r="AK337">
            <v>9.1058658966143202</v>
          </cell>
          <cell r="AL337">
            <v>8.7725639708436347</v>
          </cell>
          <cell r="AM337">
            <v>6.0488871967695559</v>
          </cell>
          <cell r="AN337">
            <v>3.7388236638410035</v>
          </cell>
          <cell r="AO337">
            <v>3.5043687182378562</v>
          </cell>
          <cell r="AP337">
            <v>2.7728425542070454</v>
          </cell>
          <cell r="AQ337">
            <v>4.7775974792021998</v>
          </cell>
          <cell r="AR337">
            <v>7.8090222682925514</v>
          </cell>
          <cell r="AS337">
            <v>6.5178461189169639</v>
          </cell>
          <cell r="AT337">
            <v>6.1502171400727548</v>
          </cell>
          <cell r="AU337">
            <v>6.0701351997985284</v>
          </cell>
          <cell r="AV337">
            <v>6.1102772435054931</v>
          </cell>
          <cell r="AW337">
            <v>5.5166886778802162</v>
          </cell>
          <cell r="AX337">
            <v>6.2941790800906574</v>
          </cell>
          <cell r="AY337">
            <v>5.5658387531769904</v>
          </cell>
          <cell r="AZ337">
            <v>7.0953323213086605</v>
          </cell>
          <cell r="BA337">
            <v>7.0968299460031403</v>
          </cell>
          <cell r="BB337">
            <v>5.3254609216022564</v>
          </cell>
          <cell r="BC337">
            <v>5.3787155308182264</v>
          </cell>
          <cell r="BD337">
            <v>5.4325026861264405</v>
          </cell>
          <cell r="BE337">
            <v>5.486827712987747</v>
          </cell>
          <cell r="BF337">
            <v>5.541695990117546</v>
          </cell>
        </row>
        <row r="338">
          <cell r="D338"/>
          <cell r="E338"/>
          <cell r="F338"/>
          <cell r="G338"/>
          <cell r="H338"/>
          <cell r="I338"/>
          <cell r="J338"/>
          <cell r="K338"/>
          <cell r="L338"/>
          <cell r="M338"/>
          <cell r="N338"/>
          <cell r="O338"/>
          <cell r="P338"/>
          <cell r="Q338"/>
          <cell r="R338"/>
          <cell r="S338"/>
          <cell r="T338"/>
          <cell r="U338"/>
          <cell r="V338"/>
          <cell r="W338"/>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cell r="BD338"/>
          <cell r="BE338"/>
          <cell r="BF338"/>
        </row>
        <row r="340">
          <cell r="D340" t="str">
            <v>Restaurant</v>
          </cell>
        </row>
        <row r="342">
          <cell r="D342"/>
        </row>
        <row r="344">
          <cell r="D344"/>
          <cell r="E344"/>
          <cell r="F344"/>
          <cell r="G344"/>
          <cell r="H344"/>
          <cell r="I344"/>
          <cell r="J344"/>
          <cell r="K344"/>
          <cell r="L344"/>
          <cell r="M344"/>
          <cell r="N344"/>
          <cell r="O344"/>
          <cell r="P344"/>
          <cell r="Q344"/>
          <cell r="R344"/>
          <cell r="S344"/>
          <cell r="T344"/>
          <cell r="U344"/>
          <cell r="V344"/>
          <cell r="W344"/>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cell r="BD344"/>
          <cell r="BE344"/>
          <cell r="BF344"/>
        </row>
        <row r="345">
          <cell r="D345" t="str">
            <v>SHIPMENTS</v>
          </cell>
          <cell r="E345">
            <v>1981</v>
          </cell>
          <cell r="F345">
            <v>1982</v>
          </cell>
          <cell r="G345">
            <v>1983</v>
          </cell>
          <cell r="H345">
            <v>1984</v>
          </cell>
          <cell r="I345">
            <v>1985</v>
          </cell>
          <cell r="J345">
            <v>1986</v>
          </cell>
          <cell r="K345">
            <v>1987</v>
          </cell>
          <cell r="L345">
            <v>1988</v>
          </cell>
          <cell r="M345">
            <v>1989</v>
          </cell>
          <cell r="N345">
            <v>1990</v>
          </cell>
          <cell r="O345">
            <v>1991</v>
          </cell>
          <cell r="P345">
            <v>1992</v>
          </cell>
          <cell r="Q345">
            <v>1993</v>
          </cell>
          <cell r="R345">
            <v>1994</v>
          </cell>
          <cell r="S345">
            <v>1995</v>
          </cell>
          <cell r="T345">
            <v>1996</v>
          </cell>
          <cell r="U345">
            <v>1997</v>
          </cell>
          <cell r="V345">
            <v>1998</v>
          </cell>
          <cell r="W345">
            <v>1999</v>
          </cell>
          <cell r="X345">
            <v>2000</v>
          </cell>
          <cell r="Y345">
            <v>2001</v>
          </cell>
          <cell r="Z345">
            <v>2002</v>
          </cell>
          <cell r="AA345">
            <v>2003</v>
          </cell>
          <cell r="AB345">
            <v>2004</v>
          </cell>
          <cell r="AC345">
            <v>2005</v>
          </cell>
          <cell r="AD345">
            <v>2006</v>
          </cell>
          <cell r="AE345">
            <v>2007</v>
          </cell>
          <cell r="AF345">
            <v>2008</v>
          </cell>
          <cell r="AG345">
            <v>2009</v>
          </cell>
          <cell r="AH345">
            <v>2010</v>
          </cell>
          <cell r="AI345">
            <v>2011</v>
          </cell>
          <cell r="AJ345">
            <v>2012</v>
          </cell>
          <cell r="AK345">
            <v>2013</v>
          </cell>
          <cell r="AL345">
            <v>2014</v>
          </cell>
          <cell r="AM345">
            <v>2015</v>
          </cell>
          <cell r="AN345">
            <v>2016</v>
          </cell>
          <cell r="AO345">
            <v>2017</v>
          </cell>
          <cell r="AP345">
            <v>2018</v>
          </cell>
          <cell r="AQ345">
            <v>2019</v>
          </cell>
          <cell r="AR345">
            <v>2020</v>
          </cell>
          <cell r="AS345">
            <v>2021</v>
          </cell>
          <cell r="AT345">
            <v>2022</v>
          </cell>
          <cell r="AU345">
            <v>2023</v>
          </cell>
          <cell r="AV345">
            <v>2024</v>
          </cell>
          <cell r="AW345">
            <v>2025</v>
          </cell>
          <cell r="AX345">
            <v>2026</v>
          </cell>
          <cell r="AY345">
            <v>2027</v>
          </cell>
          <cell r="AZ345">
            <v>2028</v>
          </cell>
          <cell r="BA345">
            <v>2029</v>
          </cell>
          <cell r="BB345">
            <v>2030</v>
          </cell>
          <cell r="BC345">
            <v>2031</v>
          </cell>
          <cell r="BD345">
            <v>2032</v>
          </cell>
          <cell r="BE345">
            <v>2033</v>
          </cell>
          <cell r="BF345">
            <v>2034</v>
          </cell>
        </row>
        <row r="346">
          <cell r="D346" t="str">
            <v>Replacement Shipments</v>
          </cell>
          <cell r="E346">
            <v>0</v>
          </cell>
          <cell r="F346">
            <v>0</v>
          </cell>
          <cell r="G346">
            <v>0</v>
          </cell>
          <cell r="H346">
            <v>0</v>
          </cell>
          <cell r="I346">
            <v>0</v>
          </cell>
          <cell r="J346">
            <v>0</v>
          </cell>
          <cell r="K346">
            <v>0</v>
          </cell>
          <cell r="L346">
            <v>986.5469484251953</v>
          </cell>
          <cell r="M346">
            <v>1002.483573899285</v>
          </cell>
          <cell r="N346">
            <v>1018.5626494901427</v>
          </cell>
          <cell r="O346">
            <v>1034.7827876482731</v>
          </cell>
          <cell r="P346">
            <v>1051.1425298682984</v>
          </cell>
          <cell r="Q346">
            <v>1067.6403462119281</v>
          </cell>
          <cell r="R346">
            <v>1084.274634864192</v>
          </cell>
          <cell r="S346">
            <v>1101.0437217237777</v>
          </cell>
          <cell r="T346">
            <v>1117.9458600283035</v>
          </cell>
          <cell r="U346">
            <v>1070.1832564251963</v>
          </cell>
          <cell r="V346">
            <v>1120.8493818992856</v>
          </cell>
          <cell r="W346">
            <v>1134.2465454901412</v>
          </cell>
          <cell r="X346">
            <v>1163.785275648275</v>
          </cell>
          <cell r="Y346">
            <v>1157.4616538682981</v>
          </cell>
          <cell r="Z346">
            <v>1173.7912342119282</v>
          </cell>
          <cell r="AA346">
            <v>1215.7666868641916</v>
          </cell>
          <cell r="AB346">
            <v>1239.4904417237776</v>
          </cell>
          <cell r="AC346">
            <v>1237.5824800283028</v>
          </cell>
          <cell r="AD346">
            <v>1261.2703084251971</v>
          </cell>
          <cell r="AE346">
            <v>1275.9711938992868</v>
          </cell>
          <cell r="AF346">
            <v>1303.3297534901412</v>
          </cell>
          <cell r="AG346">
            <v>1335.9476956482738</v>
          </cell>
          <cell r="AH346">
            <v>1273.0786938682973</v>
          </cell>
          <cell r="AI346">
            <v>1532.6475918759272</v>
          </cell>
          <cell r="AJ346">
            <v>1566.4779468121919</v>
          </cell>
          <cell r="AK346">
            <v>1617.8390958197776</v>
          </cell>
          <cell r="AL346">
            <v>1305.2095782246163</v>
          </cell>
          <cell r="AM346">
            <v>1331.2715099373781</v>
          </cell>
          <cell r="AN346">
            <v>1347.0941323225497</v>
          </cell>
          <cell r="AO346">
            <v>1381.833939652257</v>
          </cell>
          <cell r="AP346">
            <v>1403.6770111824787</v>
          </cell>
          <cell r="AQ346">
            <v>1508.6101909734366</v>
          </cell>
          <cell r="AR346">
            <v>1764.712572425143</v>
          </cell>
          <cell r="AS346">
            <v>1823.7333821548596</v>
          </cell>
          <cell r="AT346">
            <v>1858.0898632669102</v>
          </cell>
          <cell r="AU346">
            <v>1516.5479050453398</v>
          </cell>
          <cell r="AV346">
            <v>1508.088656647984</v>
          </cell>
          <cell r="AW346">
            <v>1499.1408189116673</v>
          </cell>
          <cell r="AX346">
            <v>1515.7117059595766</v>
          </cell>
          <cell r="AY346">
            <v>1531.1409707192777</v>
          </cell>
          <cell r="AZ346">
            <v>1651.6919157698117</v>
          </cell>
          <cell r="BA346">
            <v>1938.5356925718381</v>
          </cell>
          <cell r="BB346">
            <v>1984.9467241414254</v>
          </cell>
          <cell r="BC346">
            <v>2001.3074923324891</v>
          </cell>
          <cell r="BD346">
            <v>1660.0817604205606</v>
          </cell>
          <cell r="BE346">
            <v>1646.4427050975937</v>
          </cell>
          <cell r="BF346">
            <v>1638.4640740630011</v>
          </cell>
        </row>
        <row r="347">
          <cell r="D347" t="str">
            <v>Net New Shipments</v>
          </cell>
          <cell r="E347">
            <v>0</v>
          </cell>
          <cell r="F347">
            <v>0</v>
          </cell>
          <cell r="G347">
            <v>0</v>
          </cell>
          <cell r="H347">
            <v>0</v>
          </cell>
          <cell r="I347">
            <v>0</v>
          </cell>
          <cell r="J347">
            <v>0</v>
          </cell>
          <cell r="K347">
            <v>0</v>
          </cell>
          <cell r="L347">
            <v>83.636308000001009</v>
          </cell>
          <cell r="M347">
            <v>118.36580800000047</v>
          </cell>
          <cell r="N347">
            <v>115.68389599999864</v>
          </cell>
          <cell r="O347">
            <v>129.0024880000019</v>
          </cell>
          <cell r="P347">
            <v>106.31912399999965</v>
          </cell>
          <cell r="Q347">
            <v>106.15088800000012</v>
          </cell>
          <cell r="R347">
            <v>131.4920519999996</v>
          </cell>
          <cell r="S347">
            <v>138.44672</v>
          </cell>
          <cell r="T347">
            <v>119.63661999999931</v>
          </cell>
          <cell r="U347">
            <v>191.08705200000077</v>
          </cell>
          <cell r="V347">
            <v>155.12181200000123</v>
          </cell>
          <cell r="W347">
            <v>169.08320799999998</v>
          </cell>
          <cell r="X347">
            <v>172.16241999999875</v>
          </cell>
          <cell r="Y347">
            <v>115.61703999999918</v>
          </cell>
          <cell r="Z347">
            <v>358.85635766399901</v>
          </cell>
          <cell r="AA347">
            <v>350.71125994800059</v>
          </cell>
          <cell r="AB347">
            <v>378.34865409599996</v>
          </cell>
          <cell r="AC347">
            <v>67.627098196313455</v>
          </cell>
          <cell r="AD347">
            <v>70.001201512181069</v>
          </cell>
          <cell r="AE347">
            <v>71.122938423262895</v>
          </cell>
          <cell r="AF347">
            <v>78.50418616211573</v>
          </cell>
          <cell r="AG347">
            <v>67.729315534204943</v>
          </cell>
          <cell r="AH347">
            <v>235.53149710513935</v>
          </cell>
          <cell r="AI347">
            <v>232.06498054921576</v>
          </cell>
          <cell r="AJ347">
            <v>257.25543534266762</v>
          </cell>
          <cell r="AK347">
            <v>240.2507674471326</v>
          </cell>
          <cell r="AL347">
            <v>211.33832682072352</v>
          </cell>
          <cell r="AM347">
            <v>176.81714671060581</v>
          </cell>
          <cell r="AN347">
            <v>152.0466865891176</v>
          </cell>
          <cell r="AO347">
            <v>133.87776630731969</v>
          </cell>
          <cell r="AP347">
            <v>127.46395953679894</v>
          </cell>
          <cell r="AQ347">
            <v>143.08172479637506</v>
          </cell>
          <cell r="AR347">
            <v>173.82312014669515</v>
          </cell>
          <cell r="AS347">
            <v>161.21334198656587</v>
          </cell>
          <cell r="AT347">
            <v>143.21762906557888</v>
          </cell>
          <cell r="AU347">
            <v>143.53385537522081</v>
          </cell>
          <cell r="AV347">
            <v>138.35404844960976</v>
          </cell>
          <cell r="AW347">
            <v>139.3232551513338</v>
          </cell>
          <cell r="AX347">
            <v>151.89823251190865</v>
          </cell>
          <cell r="AY347">
            <v>168.71066195887579</v>
          </cell>
          <cell r="AZ347">
            <v>177.9452706689226</v>
          </cell>
          <cell r="BA347">
            <v>197.82816754456709</v>
          </cell>
          <cell r="BB347">
            <v>150.62662210500292</v>
          </cell>
          <cell r="BC347">
            <v>152.13288832605394</v>
          </cell>
          <cell r="BD347">
            <v>153.65421720931408</v>
          </cell>
          <cell r="BE347">
            <v>155.19075938140662</v>
          </cell>
          <cell r="BF347">
            <v>156.74266697522035</v>
          </cell>
        </row>
        <row r="348">
          <cell r="D348" t="str">
            <v>Replacement Shipments</v>
          </cell>
          <cell r="E348">
            <v>0</v>
          </cell>
          <cell r="F348">
            <v>0</v>
          </cell>
          <cell r="G348">
            <v>0</v>
          </cell>
          <cell r="H348">
            <v>0</v>
          </cell>
          <cell r="I348">
            <v>0</v>
          </cell>
          <cell r="J348">
            <v>0</v>
          </cell>
          <cell r="K348">
            <v>0</v>
          </cell>
          <cell r="L348">
            <v>445.61910999026077</v>
          </cell>
          <cell r="M348">
            <v>453.07318905836127</v>
          </cell>
          <cell r="N348">
            <v>460.59998650928304</v>
          </cell>
          <cell r="O348">
            <v>468.19899202407595</v>
          </cell>
          <cell r="P348">
            <v>475.86966189970212</v>
          </cell>
          <cell r="Q348">
            <v>483.61141874006501</v>
          </cell>
          <cell r="R348">
            <v>491.42365116119441</v>
          </cell>
          <cell r="S348">
            <v>499.30571351102594</v>
          </cell>
          <cell r="T348">
            <v>507.25692560421118</v>
          </cell>
          <cell r="U348">
            <v>515.27657247238869</v>
          </cell>
          <cell r="V348">
            <v>523.36390413034144</v>
          </cell>
          <cell r="W348">
            <v>531.51813535845929</v>
          </cell>
          <cell r="X348">
            <v>539.73844550191973</v>
          </cell>
          <cell r="Y348">
            <v>548.02397828699463</v>
          </cell>
          <cell r="Z348">
            <v>506.97275199026075</v>
          </cell>
          <cell r="AA348">
            <v>539.90358105836117</v>
          </cell>
          <cell r="AB348">
            <v>545.4629905092828</v>
          </cell>
          <cell r="AC348">
            <v>562.83220402407665</v>
          </cell>
          <cell r="AD348">
            <v>553.86288789970263</v>
          </cell>
          <cell r="AE348">
            <v>561.48123074006503</v>
          </cell>
          <cell r="AF348">
            <v>587.88314916119452</v>
          </cell>
          <cell r="AG348">
            <v>600.86699351102493</v>
          </cell>
          <cell r="AH348">
            <v>595.01955560421129</v>
          </cell>
          <cell r="AI348">
            <v>655.45357047238872</v>
          </cell>
          <cell r="AJ348">
            <v>637.15764213034265</v>
          </cell>
          <cell r="AK348">
            <v>655.55362735845927</v>
          </cell>
          <cell r="AL348">
            <v>666.03277550191945</v>
          </cell>
          <cell r="AM348">
            <v>632.83793828699413</v>
          </cell>
          <cell r="AN348">
            <v>770.22139392626013</v>
          </cell>
          <cell r="AO348">
            <v>797.17716956036043</v>
          </cell>
          <cell r="AP348">
            <v>823.01072581328333</v>
          </cell>
          <cell r="AQ348">
            <v>612.44186364983966</v>
          </cell>
          <cell r="AR348">
            <v>605.21413426447748</v>
          </cell>
          <cell r="AS348">
            <v>613.65535710165636</v>
          </cell>
          <cell r="AT348">
            <v>645.47198645530079</v>
          </cell>
          <cell r="AU348">
            <v>650.55163738830583</v>
          </cell>
          <cell r="AV348">
            <v>767.79996041491768</v>
          </cell>
          <cell r="AW348">
            <v>825.69101970739689</v>
          </cell>
          <cell r="AX348">
            <v>825.87422061164318</v>
          </cell>
          <cell r="AY348">
            <v>831.79597866091603</v>
          </cell>
          <cell r="AZ348">
            <v>821.06563568792501</v>
          </cell>
          <cell r="BA348">
            <v>762.54686707835094</v>
          </cell>
          <cell r="BB348">
            <v>881.75929175258352</v>
          </cell>
          <cell r="BC348">
            <v>895.38677185149777</v>
          </cell>
          <cell r="BD348">
            <v>916.51530926910925</v>
          </cell>
          <cell r="BE348">
            <v>717.40327490557524</v>
          </cell>
          <cell r="BF348">
            <v>732.72671510201712</v>
          </cell>
        </row>
        <row r="349">
          <cell r="D349" t="str">
            <v>Net New Shipments</v>
          </cell>
          <cell r="E349">
            <v>0</v>
          </cell>
          <cell r="F349">
            <v>0</v>
          </cell>
          <cell r="G349">
            <v>0</v>
          </cell>
          <cell r="H349">
            <v>0</v>
          </cell>
          <cell r="I349">
            <v>0</v>
          </cell>
          <cell r="J349">
            <v>0</v>
          </cell>
          <cell r="K349">
            <v>0</v>
          </cell>
          <cell r="L349">
            <v>61.353641999999994</v>
          </cell>
          <cell r="M349">
            <v>86.830391999999847</v>
          </cell>
          <cell r="N349">
            <v>84.863003999999819</v>
          </cell>
          <cell r="O349">
            <v>94.63321200000064</v>
          </cell>
          <cell r="P349">
            <v>77.993226000000504</v>
          </cell>
          <cell r="Q349">
            <v>77.869811999999996</v>
          </cell>
          <cell r="R349">
            <v>96.459498000000167</v>
          </cell>
          <cell r="S349">
            <v>101.56127999999899</v>
          </cell>
          <cell r="T349">
            <v>87.762630000000172</v>
          </cell>
          <cell r="U349">
            <v>140.176998</v>
          </cell>
          <cell r="V349">
            <v>113.79373800000121</v>
          </cell>
          <cell r="W349">
            <v>124.03549199999999</v>
          </cell>
          <cell r="X349">
            <v>126.29432999999972</v>
          </cell>
          <cell r="Y349">
            <v>84.813959999999497</v>
          </cell>
          <cell r="Z349">
            <v>263.24864193599933</v>
          </cell>
          <cell r="AA349">
            <v>257.27358850199926</v>
          </cell>
          <cell r="AB349">
            <v>277.54773530400053</v>
          </cell>
          <cell r="AC349">
            <v>49.609659625763015</v>
          </cell>
          <cell r="AD349">
            <v>51.351246364774852</v>
          </cell>
          <cell r="AE349">
            <v>52.174126361591334</v>
          </cell>
          <cell r="AF349">
            <v>57.58883729410627</v>
          </cell>
          <cell r="AG349">
            <v>49.684643877280905</v>
          </cell>
          <cell r="AH349">
            <v>172.78040481070639</v>
          </cell>
          <cell r="AI349">
            <v>170.23744923500817</v>
          </cell>
          <cell r="AJ349">
            <v>188.71657848130053</v>
          </cell>
          <cell r="AK349">
            <v>176.24235130245688</v>
          </cell>
          <cell r="AL349">
            <v>155.03286018600556</v>
          </cell>
          <cell r="AM349">
            <v>129.70892879135681</v>
          </cell>
          <cell r="AN349">
            <v>111.53789782632339</v>
          </cell>
          <cell r="AO349">
            <v>98.209602291137344</v>
          </cell>
          <cell r="AP349">
            <v>93.504583455825923</v>
          </cell>
          <cell r="AQ349">
            <v>104.96141125573558</v>
          </cell>
          <cell r="AR349">
            <v>127.51258083753966</v>
          </cell>
          <cell r="AS349">
            <v>118.26234211423252</v>
          </cell>
          <cell r="AT349">
            <v>105.0611074532153</v>
          </cell>
          <cell r="AU349">
            <v>105.29308368766215</v>
          </cell>
          <cell r="AV349">
            <v>101.49329831522482</v>
          </cell>
          <cell r="AW349">
            <v>102.20428571320372</v>
          </cell>
          <cell r="AX349">
            <v>111.42899538282472</v>
          </cell>
          <cell r="AY349">
            <v>123.7622009260358</v>
          </cell>
          <cell r="AZ349">
            <v>130.53649417683857</v>
          </cell>
          <cell r="BA349">
            <v>145.12212290678144</v>
          </cell>
          <cell r="BB349">
            <v>110.49617169016528</v>
          </cell>
          <cell r="BC349">
            <v>111.60113340706805</v>
          </cell>
          <cell r="BD349">
            <v>112.71714474114015</v>
          </cell>
          <cell r="BE349">
            <v>113.84431618854978</v>
          </cell>
          <cell r="BF349">
            <v>114.98275935043603</v>
          </cell>
        </row>
        <row r="350">
          <cell r="D350" t="str">
            <v>Replacement Shipments</v>
          </cell>
          <cell r="E350">
            <v>0</v>
          </cell>
          <cell r="F350">
            <v>0</v>
          </cell>
          <cell r="G350">
            <v>0</v>
          </cell>
          <cell r="H350">
            <v>0</v>
          </cell>
          <cell r="I350">
            <v>0</v>
          </cell>
          <cell r="J350">
            <v>0</v>
          </cell>
          <cell r="K350">
            <v>0</v>
          </cell>
          <cell r="L350">
            <v>13.292493837878283</v>
          </cell>
          <cell r="M350">
            <v>13.504170642073301</v>
          </cell>
          <cell r="N350">
            <v>13.717669313713987</v>
          </cell>
          <cell r="O350">
            <v>13.932969886728243</v>
          </cell>
          <cell r="P350">
            <v>14.150051457035564</v>
          </cell>
          <cell r="Q350">
            <v>14.368892177200854</v>
          </cell>
          <cell r="R350">
            <v>14.589469251544134</v>
          </cell>
          <cell r="S350">
            <v>14.154585474413381</v>
          </cell>
          <cell r="T350">
            <v>14.724240915004524</v>
          </cell>
          <cell r="U350">
            <v>14.9100954454772</v>
          </cell>
          <cell r="V350">
            <v>15.262679060368724</v>
          </cell>
          <cell r="W350">
            <v>15.245949037834313</v>
          </cell>
          <cell r="X350">
            <v>15.463055644526241</v>
          </cell>
          <cell r="Y350">
            <v>15.944839915443342</v>
          </cell>
          <cell r="Z350">
            <v>15.581642242841241</v>
          </cell>
          <cell r="AA350">
            <v>15.957410240524348</v>
          </cell>
          <cell r="AB350">
            <v>16.879748976565015</v>
          </cell>
          <cell r="AC350">
            <v>16.861616411469537</v>
          </cell>
          <cell r="AD350">
            <v>16.988795212910865</v>
          </cell>
          <cell r="AE350">
            <v>17.237641179885408</v>
          </cell>
          <cell r="AF350">
            <v>17.136576920679676</v>
          </cell>
          <cell r="AG350">
            <v>19.280598737424711</v>
          </cell>
          <cell r="AH350">
            <v>19.572410128370418</v>
          </cell>
          <cell r="AI350">
            <v>20.779624738542385</v>
          </cell>
          <cell r="AJ350">
            <v>17.558691128806185</v>
          </cell>
          <cell r="AK350">
            <v>17.710341295158536</v>
          </cell>
          <cell r="AL350">
            <v>17.970749704720056</v>
          </cell>
          <cell r="AM350">
            <v>17.945768573703806</v>
          </cell>
          <cell r="AN350">
            <v>19.978727072672186</v>
          </cell>
          <cell r="AO350">
            <v>22.000180299609124</v>
          </cell>
          <cell r="AP350">
            <v>23.171663359665633</v>
          </cell>
          <cell r="AQ350">
            <v>20.210383492631145</v>
          </cell>
          <cell r="AR350">
            <v>20.186755931817423</v>
          </cell>
          <cell r="AS350">
            <v>20.149145767246758</v>
          </cell>
          <cell r="AT350">
            <v>19.768333282983086</v>
          </cell>
          <cell r="AU350">
            <v>21.545967186515483</v>
          </cell>
          <cell r="AV350">
            <v>23.380142010156415</v>
          </cell>
          <cell r="AW350">
            <v>24.485513960009246</v>
          </cell>
          <cell r="AX350">
            <v>21.685216148897759</v>
          </cell>
          <cell r="AY350">
            <v>21.978459340280914</v>
          </cell>
          <cell r="AZ350">
            <v>21.810872320557685</v>
          </cell>
          <cell r="BA350">
            <v>21.244566789390653</v>
          </cell>
          <cell r="BB350">
            <v>23.02546023490082</v>
          </cell>
          <cell r="BC350">
            <v>24.806243555064182</v>
          </cell>
          <cell r="BD350">
            <v>25.921605723419123</v>
          </cell>
          <cell r="BE350">
            <v>23.25092605389478</v>
          </cell>
          <cell r="BF350">
            <v>23.717465450749664</v>
          </cell>
        </row>
        <row r="351">
          <cell r="D351" t="str">
            <v>Net New Shipments</v>
          </cell>
          <cell r="E351">
            <v>0</v>
          </cell>
          <cell r="F351">
            <v>0</v>
          </cell>
          <cell r="G351">
            <v>0</v>
          </cell>
          <cell r="H351">
            <v>0</v>
          </cell>
          <cell r="I351">
            <v>0</v>
          </cell>
          <cell r="J351">
            <v>0</v>
          </cell>
          <cell r="K351">
            <v>0</v>
          </cell>
          <cell r="L351">
            <v>0.8620916365350979</v>
          </cell>
          <cell r="M351">
            <v>1.2200702729312229</v>
          </cell>
          <cell r="N351">
            <v>1.1924261317632134</v>
          </cell>
          <cell r="O351">
            <v>1.3297091736404809</v>
          </cell>
          <cell r="P351">
            <v>1.0958975807987485</v>
          </cell>
          <cell r="Q351">
            <v>1.0941634673253873</v>
          </cell>
          <cell r="R351">
            <v>1.3553706638992082</v>
          </cell>
          <cell r="S351">
            <v>1.4270567684278603</v>
          </cell>
          <cell r="T351">
            <v>1.2331693255198242</v>
          </cell>
          <cell r="U351">
            <v>1.9696535310878147</v>
          </cell>
          <cell r="V351">
            <v>1.5989373511008154</v>
          </cell>
          <cell r="W351">
            <v>1.7428461750765507</v>
          </cell>
          <cell r="X351">
            <v>1.7745855353591651</v>
          </cell>
          <cell r="Y351">
            <v>1.1917370052363339</v>
          </cell>
          <cell r="Z351">
            <v>3.6989564945834701</v>
          </cell>
          <cell r="AA351">
            <v>3.6149998878460696</v>
          </cell>
          <cell r="AB351">
            <v>3.8998757619773698</v>
          </cell>
          <cell r="AC351">
            <v>0.69707471733664761</v>
          </cell>
          <cell r="AD351">
            <v>0.72154608224767003</v>
          </cell>
          <cell r="AE351">
            <v>0.73310852483464828</v>
          </cell>
          <cell r="AF351">
            <v>0.80919165302412921</v>
          </cell>
          <cell r="AG351">
            <v>0.69812833524747475</v>
          </cell>
          <cell r="AH351">
            <v>2.4277701712387056</v>
          </cell>
          <cell r="AI351">
            <v>2.3920386211232483</v>
          </cell>
          <cell r="AJ351">
            <v>2.6516923638249636</v>
          </cell>
          <cell r="AK351">
            <v>2.4764146366588875</v>
          </cell>
          <cell r="AL351">
            <v>2.1783960625267014</v>
          </cell>
          <cell r="AM351">
            <v>1.8225647092792769</v>
          </cell>
          <cell r="AN351">
            <v>1.5672401138432974</v>
          </cell>
          <cell r="AO351">
            <v>1.3799617105472919</v>
          </cell>
          <cell r="AP351">
            <v>1.3138506003436135</v>
          </cell>
          <cell r="AQ351">
            <v>1.4748326562666136</v>
          </cell>
          <cell r="AR351">
            <v>1.7917034084634906</v>
          </cell>
          <cell r="AS351">
            <v>1.6617265533109282</v>
          </cell>
          <cell r="AT351">
            <v>1.4762335064075671</v>
          </cell>
          <cell r="AU351">
            <v>1.4794930483853364</v>
          </cell>
          <cell r="AV351">
            <v>1.4261015449077661</v>
          </cell>
          <cell r="AW351">
            <v>1.4360917634098769</v>
          </cell>
          <cell r="AX351">
            <v>1.5657099049970213</v>
          </cell>
          <cell r="AY351">
            <v>1.7390061104687504</v>
          </cell>
          <cell r="AZ351">
            <v>1.8341929871492368</v>
          </cell>
          <cell r="BA351">
            <v>2.0391384171481657</v>
          </cell>
          <cell r="BB351">
            <v>1.5526026227300349</v>
          </cell>
          <cell r="BC351">
            <v>1.5681286489573267</v>
          </cell>
          <cell r="BD351">
            <v>1.583809935446908</v>
          </cell>
          <cell r="BE351">
            <v>1.5996480348013904</v>
          </cell>
          <cell r="BF351">
            <v>1.6156445151493983</v>
          </cell>
        </row>
        <row r="352">
          <cell r="D352" t="str">
            <v>Replacement Shipments</v>
          </cell>
          <cell r="E352">
            <v>0</v>
          </cell>
          <cell r="F352">
            <v>0</v>
          </cell>
          <cell r="G352">
            <v>0</v>
          </cell>
          <cell r="H352">
            <v>0</v>
          </cell>
          <cell r="I352">
            <v>0</v>
          </cell>
          <cell r="J352">
            <v>0</v>
          </cell>
          <cell r="K352">
            <v>0</v>
          </cell>
          <cell r="L352">
            <v>784.41492204364113</v>
          </cell>
          <cell r="M352">
            <v>797.35624530261464</v>
          </cell>
          <cell r="N352">
            <v>810.41961501330945</v>
          </cell>
          <cell r="O352">
            <v>823.60404785369496</v>
          </cell>
          <cell r="P352">
            <v>836.9085026194216</v>
          </cell>
          <cell r="Q352">
            <v>850.33187974659745</v>
          </cell>
          <cell r="R352">
            <v>863.87302086016246</v>
          </cell>
          <cell r="S352">
            <v>877.53070834859273</v>
          </cell>
          <cell r="T352">
            <v>891.30366496566</v>
          </cell>
          <cell r="U352">
            <v>905.19055345995866</v>
          </cell>
          <cell r="V352">
            <v>919.18997623290556</v>
          </cell>
          <cell r="W352">
            <v>933.30047502590446</v>
          </cell>
          <cell r="X352">
            <v>875.37703804363991</v>
          </cell>
          <cell r="Y352">
            <v>926.08986130261599</v>
          </cell>
          <cell r="Z352">
            <v>936.23640701330908</v>
          </cell>
          <cell r="AA352">
            <v>963.90602385369561</v>
          </cell>
          <cell r="AB352">
            <v>952.5402506194232</v>
          </cell>
          <cell r="AC352">
            <v>965.78065574659672</v>
          </cell>
          <cell r="AD352">
            <v>1006.8826248601614</v>
          </cell>
          <cell r="AE352">
            <v>1028.1041483485926</v>
          </cell>
          <cell r="AF352">
            <v>1021.4194049656594</v>
          </cell>
          <cell r="AG352">
            <v>1113.0151574599599</v>
          </cell>
          <cell r="AH352">
            <v>1087.8991002329064</v>
          </cell>
          <cell r="AI352">
            <v>1117.1938910259037</v>
          </cell>
          <cell r="AJ352">
            <v>1062.6193780436388</v>
          </cell>
          <cell r="AK352">
            <v>1051.8339413026165</v>
          </cell>
          <cell r="AL352">
            <v>1326.5254383413076</v>
          </cell>
          <cell r="AM352">
            <v>1345.3365182496955</v>
          </cell>
          <cell r="AN352">
            <v>1364.0289328114241</v>
          </cell>
          <cell r="AO352">
            <v>1039.3312953907619</v>
          </cell>
          <cell r="AP352">
            <v>1083.0153184756016</v>
          </cell>
          <cell r="AQ352">
            <v>1105.4568332030879</v>
          </cell>
          <cell r="AR352">
            <v>1106.7998702076688</v>
          </cell>
          <cell r="AS352">
            <v>1186.6769677854822</v>
          </cell>
          <cell r="AT352">
            <v>1344.0610934348467</v>
          </cell>
          <cell r="AU352">
            <v>1369.5857311852692</v>
          </cell>
          <cell r="AV352">
            <v>1342.4081361900444</v>
          </cell>
          <cell r="AW352">
            <v>1313.1285715918325</v>
          </cell>
          <cell r="AX352">
            <v>1556.3751514528985</v>
          </cell>
          <cell r="AY352">
            <v>1537.6412982488227</v>
          </cell>
          <cell r="AZ352">
            <v>1529.3935773499516</v>
          </cell>
          <cell r="BA352">
            <v>1184.9355813746365</v>
          </cell>
          <cell r="BB352">
            <v>1221.6440043951841</v>
          </cell>
          <cell r="BC352">
            <v>1261.0712638210437</v>
          </cell>
          <cell r="BD352">
            <v>1295.8483731409374</v>
          </cell>
          <cell r="BE352">
            <v>1362.011186442403</v>
          </cell>
          <cell r="BF352">
            <v>1499.8233323455866</v>
          </cell>
        </row>
        <row r="353">
          <cell r="D353" t="str">
            <v>Net New Shipments</v>
          </cell>
          <cell r="E353">
            <v>0</v>
          </cell>
          <cell r="F353">
            <v>0</v>
          </cell>
          <cell r="G353">
            <v>0</v>
          </cell>
          <cell r="H353">
            <v>0</v>
          </cell>
          <cell r="I353">
            <v>0</v>
          </cell>
          <cell r="J353">
            <v>0</v>
          </cell>
          <cell r="K353">
            <v>0</v>
          </cell>
          <cell r="L353">
            <v>90.962115999998787</v>
          </cell>
          <cell r="M353">
            <v>128.73361600000135</v>
          </cell>
          <cell r="N353">
            <v>125.81679199999962</v>
          </cell>
          <cell r="O353">
            <v>140.30197600000065</v>
          </cell>
          <cell r="P353">
            <v>115.63174800000161</v>
          </cell>
          <cell r="Q353">
            <v>115.44877599999927</v>
          </cell>
          <cell r="R353">
            <v>143.00960399999894</v>
          </cell>
          <cell r="S353">
            <v>150.57343999999998</v>
          </cell>
          <cell r="T353">
            <v>130.11573999999928</v>
          </cell>
          <cell r="U353">
            <v>207.82460400000127</v>
          </cell>
          <cell r="V353">
            <v>168.70912400000088</v>
          </cell>
          <cell r="W353">
            <v>183.89341599999898</v>
          </cell>
          <cell r="X353">
            <v>187.24233999999888</v>
          </cell>
          <cell r="Y353">
            <v>125.74408000000039</v>
          </cell>
          <cell r="Z353">
            <v>390.2890313279986</v>
          </cell>
          <cell r="AA353">
            <v>381.43049439599997</v>
          </cell>
          <cell r="AB353">
            <v>411.48868219200085</v>
          </cell>
          <cell r="AC353">
            <v>73.55063964416513</v>
          </cell>
          <cell r="AD353">
            <v>76.132693615440076</v>
          </cell>
          <cell r="AE353">
            <v>77.352684854495237</v>
          </cell>
          <cell r="AF353">
            <v>85.38046524200945</v>
          </cell>
          <cell r="AG353">
            <v>73.66181032552231</v>
          </cell>
          <cell r="AH353">
            <v>256.16199320194028</v>
          </cell>
          <cell r="AI353">
            <v>252.39184015936553</v>
          </cell>
          <cell r="AJ353">
            <v>279.7887581464056</v>
          </cell>
          <cell r="AK353">
            <v>261.294630289216</v>
          </cell>
          <cell r="AL353">
            <v>229.84971311159097</v>
          </cell>
          <cell r="AM353">
            <v>192.30477999912728</v>
          </cell>
          <cell r="AN353">
            <v>165.3646445385275</v>
          </cell>
          <cell r="AO353">
            <v>145.60428598387443</v>
          </cell>
          <cell r="AP353">
            <v>138.62868591958249</v>
          </cell>
          <cell r="AQ353">
            <v>155.6144306179558</v>
          </cell>
          <cell r="AR353">
            <v>189.04850293326854</v>
          </cell>
          <cell r="AS353">
            <v>175.33421865692071</v>
          </cell>
          <cell r="AT353">
            <v>155.76223891073985</v>
          </cell>
          <cell r="AU353">
            <v>156.10616387523987</v>
          </cell>
          <cell r="AV353">
            <v>150.47265123351463</v>
          </cell>
          <cell r="AW353">
            <v>151.52675195291158</v>
          </cell>
          <cell r="AX353">
            <v>165.2031871844847</v>
          </cell>
          <cell r="AY353">
            <v>183.48823818884921</v>
          </cell>
          <cell r="AZ353">
            <v>193.53171773481517</v>
          </cell>
          <cell r="BA353">
            <v>215.15618222000558</v>
          </cell>
          <cell r="BB353">
            <v>163.82019484412726</v>
          </cell>
          <cell r="BC353">
            <v>165.45839679256824</v>
          </cell>
          <cell r="BD353">
            <v>167.1129807604957</v>
          </cell>
          <cell r="BE353">
            <v>168.78411056809637</v>
          </cell>
          <cell r="BF353">
            <v>170.47195167378231</v>
          </cell>
        </row>
        <row r="354">
          <cell r="D354" t="str">
            <v>Replacement Shipments</v>
          </cell>
          <cell r="E354">
            <v>0</v>
          </cell>
          <cell r="F354">
            <v>0</v>
          </cell>
          <cell r="G354">
            <v>0</v>
          </cell>
          <cell r="H354">
            <v>0</v>
          </cell>
          <cell r="I354">
            <v>0</v>
          </cell>
          <cell r="J354">
            <v>0</v>
          </cell>
          <cell r="K354">
            <v>0</v>
          </cell>
          <cell r="L354">
            <v>2.5465851649641991E-11</v>
          </cell>
          <cell r="M354">
            <v>2.5894751893895718E-11</v>
          </cell>
          <cell r="N354">
            <v>2.6327905508134036E-11</v>
          </cell>
          <cell r="O354">
            <v>2.6765284759108E-11</v>
          </cell>
          <cell r="P354">
            <v>2.7206859992383359E-11</v>
          </cell>
          <cell r="Q354">
            <v>2.7652599613589596E-11</v>
          </cell>
          <cell r="R354">
            <v>2.8102470070465758E-11</v>
          </cell>
          <cell r="S354">
            <v>2.8556435835728868E-11</v>
          </cell>
          <cell r="T354">
            <v>2.9014459390790421E-11</v>
          </cell>
          <cell r="U354">
            <v>2.9476501210346305E-11</v>
          </cell>
          <cell r="V354">
            <v>2.9942519747865154E-11</v>
          </cell>
          <cell r="W354">
            <v>3.0412471421999851E-11</v>
          </cell>
          <cell r="X354">
            <v>3.0886310603946478E-11</v>
          </cell>
          <cell r="Y354">
            <v>3.1363989605774824E-11</v>
          </cell>
          <cell r="Z354">
            <v>3.1845458669754022E-11</v>
          </cell>
          <cell r="AA354">
            <v>2.5465851649641991E-11</v>
          </cell>
          <cell r="AB354">
            <v>2.5894751893895718E-11</v>
          </cell>
          <cell r="AC354">
            <v>2.6327905508134036E-11</v>
          </cell>
          <cell r="AD354">
            <v>2.6765284759108E-11</v>
          </cell>
          <cell r="AE354">
            <v>2.7206859992383359E-11</v>
          </cell>
          <cell r="AF354">
            <v>2.7652599613589596E-11</v>
          </cell>
          <cell r="AG354">
            <v>2.8102470070465758E-11</v>
          </cell>
          <cell r="AH354">
            <v>2.8556435835728868E-11</v>
          </cell>
          <cell r="AI354">
            <v>2.9014459390790421E-11</v>
          </cell>
          <cell r="AJ354">
            <v>2.9476501210346305E-11</v>
          </cell>
          <cell r="AK354">
            <v>2.9942519747865154E-11</v>
          </cell>
          <cell r="AL354">
            <v>3.0412471421999851E-11</v>
          </cell>
          <cell r="AM354">
            <v>3.0886310603946478E-11</v>
          </cell>
          <cell r="AN354">
            <v>3.1363989605774824E-11</v>
          </cell>
          <cell r="AO354">
            <v>3.1845458669754022E-11</v>
          </cell>
          <cell r="AP354">
            <v>2.5465851649641991E-11</v>
          </cell>
          <cell r="AQ354">
            <v>2.5894751893895718E-11</v>
          </cell>
          <cell r="AR354">
            <v>2.6327905508134036E-11</v>
          </cell>
          <cell r="AS354">
            <v>2.6765284759108E-11</v>
          </cell>
          <cell r="AT354">
            <v>2.7206859992383359E-11</v>
          </cell>
          <cell r="AU354">
            <v>2.7652599613589596E-11</v>
          </cell>
          <cell r="AV354">
            <v>2.8102470070465758E-11</v>
          </cell>
          <cell r="AW354">
            <v>2.8556435835728868E-11</v>
          </cell>
          <cell r="AX354">
            <v>2.9014459390790421E-11</v>
          </cell>
          <cell r="AY354">
            <v>2.9476501210346305E-11</v>
          </cell>
          <cell r="AZ354">
            <v>2.9942519747865154E-11</v>
          </cell>
          <cell r="BA354">
            <v>3.0412471421999851E-11</v>
          </cell>
          <cell r="BB354">
            <v>3.0886310603946478E-11</v>
          </cell>
          <cell r="BC354">
            <v>3.1363989605774824E-11</v>
          </cell>
          <cell r="BD354">
            <v>3.1845458669754022E-11</v>
          </cell>
          <cell r="BE354">
            <v>2.5465851649641991E-11</v>
          </cell>
          <cell r="BF354">
            <v>2.5894751893895718E-11</v>
          </cell>
        </row>
        <row r="355">
          <cell r="D355" t="str">
            <v>Net New Shipments</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row>
        <row r="356">
          <cell r="D356" t="str">
            <v>Replacement Shipments</v>
          </cell>
          <cell r="E356">
            <v>0</v>
          </cell>
          <cell r="F356">
            <v>0</v>
          </cell>
          <cell r="G356">
            <v>0</v>
          </cell>
          <cell r="H356">
            <v>0</v>
          </cell>
          <cell r="I356">
            <v>0</v>
          </cell>
          <cell r="J356">
            <v>0</v>
          </cell>
          <cell r="K356">
            <v>0</v>
          </cell>
          <cell r="L356">
            <v>1590.7599356562532</v>
          </cell>
          <cell r="M356">
            <v>1617.1868532445806</v>
          </cell>
          <cell r="N356">
            <v>1643.8672965276776</v>
          </cell>
          <cell r="O356">
            <v>1670.7993565402148</v>
          </cell>
          <cell r="P356">
            <v>1697.9810060190493</v>
          </cell>
          <cell r="Q356">
            <v>1725.4100983681151</v>
          </cell>
          <cell r="R356">
            <v>1753.0843666745575</v>
          </cell>
          <cell r="S356">
            <v>1781.0014227776394</v>
          </cell>
          <cell r="T356">
            <v>1809.1587563919322</v>
          </cell>
          <cell r="U356">
            <v>1837.5537342862842</v>
          </cell>
          <cell r="V356">
            <v>1866.1835995200358</v>
          </cell>
          <cell r="W356">
            <v>1895.0454707379356</v>
          </cell>
          <cell r="X356">
            <v>1924.1363415251844</v>
          </cell>
          <cell r="Y356">
            <v>1792.3491417186779</v>
          </cell>
          <cell r="Z356">
            <v>1902.4848276560915</v>
          </cell>
          <cell r="AA356">
            <v>1922.7010387924379</v>
          </cell>
          <cell r="AB356">
            <v>1981.7349987017192</v>
          </cell>
          <cell r="AC356">
            <v>1954.2427697068078</v>
          </cell>
          <cell r="AD356">
            <v>1981.2663615922306</v>
          </cell>
          <cell r="AE356">
            <v>2070.020623188881</v>
          </cell>
          <cell r="AF356">
            <v>2114.7005665364327</v>
          </cell>
          <cell r="AG356">
            <v>2097.5197782796031</v>
          </cell>
          <cell r="AH356">
            <v>2298.1322560150179</v>
          </cell>
          <cell r="AI356">
            <v>2240.0748397221337</v>
          </cell>
          <cell r="AJ356">
            <v>2302.58796602847</v>
          </cell>
          <cell r="AK356">
            <v>2339.1006840638993</v>
          </cell>
          <cell r="AL356">
            <v>2071.0217404767136</v>
          </cell>
          <cell r="AM356">
            <v>2767.4389362465699</v>
          </cell>
          <cell r="AN356">
            <v>2768.0229586704613</v>
          </cell>
          <cell r="AO356">
            <v>2893.6715322225327</v>
          </cell>
          <cell r="AP356">
            <v>2117.244860063317</v>
          </cell>
          <cell r="AQ356">
            <v>2149.9907705684877</v>
          </cell>
          <cell r="AR356">
            <v>2241.4487628620486</v>
          </cell>
          <cell r="AS356">
            <v>2303.9197817246227</v>
          </cell>
          <cell r="AT356">
            <v>2260.7682438346792</v>
          </cell>
          <cell r="AU356">
            <v>2865.8355494712446</v>
          </cell>
          <cell r="AV356">
            <v>2799.4227629208522</v>
          </cell>
          <cell r="AW356">
            <v>2922.6526270124486</v>
          </cell>
          <cell r="AX356">
            <v>2918.1788694084144</v>
          </cell>
          <cell r="AY356">
            <v>2580.412058307953</v>
          </cell>
          <cell r="AZ356">
            <v>3193.6226006858669</v>
          </cell>
          <cell r="BA356">
            <v>3134.5022015600794</v>
          </cell>
          <cell r="BB356">
            <v>3216.3580934143874</v>
          </cell>
          <cell r="BC356">
            <v>2424.4721757955731</v>
          </cell>
          <cell r="BD356">
            <v>2494.8617003534732</v>
          </cell>
          <cell r="BE356">
            <v>2660.415903134025</v>
          </cell>
          <cell r="BF356">
            <v>2692.4934812923007</v>
          </cell>
        </row>
        <row r="357">
          <cell r="D357" t="str">
            <v>Net New Shipments</v>
          </cell>
          <cell r="E357">
            <v>0</v>
          </cell>
          <cell r="F357">
            <v>0</v>
          </cell>
          <cell r="G357">
            <v>0</v>
          </cell>
          <cell r="H357">
            <v>0</v>
          </cell>
          <cell r="I357">
            <v>0</v>
          </cell>
          <cell r="J357">
            <v>0</v>
          </cell>
          <cell r="K357">
            <v>0</v>
          </cell>
          <cell r="L357">
            <v>201.58920606242464</v>
          </cell>
          <cell r="M357">
            <v>285.29797441151095</v>
          </cell>
          <cell r="N357">
            <v>278.83374226476008</v>
          </cell>
          <cell r="O357">
            <v>310.93564216150446</v>
          </cell>
          <cell r="P357">
            <v>256.2617636877585</v>
          </cell>
          <cell r="Q357">
            <v>255.85626322411554</v>
          </cell>
          <cell r="R357">
            <v>316.93625651432347</v>
          </cell>
          <cell r="S357">
            <v>333.69914375879324</v>
          </cell>
          <cell r="T357">
            <v>288.36102188767109</v>
          </cell>
          <cell r="U357">
            <v>460.5785217287339</v>
          </cell>
          <cell r="V357">
            <v>373.89124020209783</v>
          </cell>
          <cell r="W357">
            <v>407.54249529053442</v>
          </cell>
          <cell r="X357">
            <v>414.96434253871485</v>
          </cell>
          <cell r="Y357">
            <v>278.67259875803597</v>
          </cell>
          <cell r="Z357">
            <v>864.95410859047843</v>
          </cell>
          <cell r="AA357">
            <v>845.32191987802355</v>
          </cell>
          <cell r="AB357">
            <v>911.9365335208131</v>
          </cell>
          <cell r="AC357">
            <v>163.00209035650914</v>
          </cell>
          <cell r="AD357">
            <v>168.72440897625711</v>
          </cell>
          <cell r="AE357">
            <v>171.42813967316761</v>
          </cell>
          <cell r="AF357">
            <v>189.21921518818999</v>
          </cell>
          <cell r="AG357">
            <v>163.24846555507611</v>
          </cell>
          <cell r="AH357">
            <v>567.70329345622667</v>
          </cell>
          <cell r="AI357">
            <v>559.34792319871849</v>
          </cell>
          <cell r="AJ357">
            <v>620.06466098397846</v>
          </cell>
          <cell r="AK357">
            <v>579.07818534451508</v>
          </cell>
          <cell r="AL357">
            <v>509.39031783123937</v>
          </cell>
          <cell r="AM357">
            <v>426.18366443929699</v>
          </cell>
          <cell r="AN357">
            <v>366.47924288961804</v>
          </cell>
          <cell r="AO357">
            <v>322.68656119185471</v>
          </cell>
          <cell r="AP357">
            <v>307.2273157322561</v>
          </cell>
          <cell r="AQ357">
            <v>344.87092978498549</v>
          </cell>
          <cell r="AR357">
            <v>418.96714027197595</v>
          </cell>
          <cell r="AS357">
            <v>388.57369956767798</v>
          </cell>
          <cell r="AT357">
            <v>345.19850084095378</v>
          </cell>
          <cell r="AU357">
            <v>345.96070343240717</v>
          </cell>
          <cell r="AV357">
            <v>333.47577684179123</v>
          </cell>
          <cell r="AW357">
            <v>335.81186285733565</v>
          </cell>
          <cell r="AX357">
            <v>366.12142293943907</v>
          </cell>
          <cell r="AY357">
            <v>406.64454483758163</v>
          </cell>
          <cell r="AZ357">
            <v>428.90278988296632</v>
          </cell>
          <cell r="BA357">
            <v>476.82668192495476</v>
          </cell>
          <cell r="BB357">
            <v>363.0564510572658</v>
          </cell>
          <cell r="BC357">
            <v>366.68701556783344</v>
          </cell>
          <cell r="BD357">
            <v>370.35388572351803</v>
          </cell>
          <cell r="BE357">
            <v>374.0574245807511</v>
          </cell>
          <cell r="BF357">
            <v>377.79799882656516</v>
          </cell>
        </row>
        <row r="358">
          <cell r="D358" t="str">
            <v>Replacement Shipments</v>
          </cell>
          <cell r="E358">
            <v>0</v>
          </cell>
          <cell r="F358">
            <v>0</v>
          </cell>
          <cell r="G358">
            <v>0</v>
          </cell>
          <cell r="H358">
            <v>0</v>
          </cell>
          <cell r="I358">
            <v>0</v>
          </cell>
          <cell r="J358">
            <v>0</v>
          </cell>
          <cell r="K358">
            <v>0</v>
          </cell>
          <cell r="L358">
            <v>40.657092253106384</v>
          </cell>
          <cell r="M358">
            <v>41.295210512046779</v>
          </cell>
          <cell r="N358">
            <v>41.9386073769654</v>
          </cell>
          <cell r="O358">
            <v>42.587218095376684</v>
          </cell>
          <cell r="P358">
            <v>43.24097510434099</v>
          </cell>
          <cell r="Q358">
            <v>42.510362275369118</v>
          </cell>
          <cell r="R358">
            <v>43.918040343647064</v>
          </cell>
          <cell r="S358">
            <v>44.502009583999246</v>
          </cell>
          <cell r="T358">
            <v>45.445742694617863</v>
          </cell>
          <cell r="U358">
            <v>45.59686634361519</v>
          </cell>
          <cell r="V358">
            <v>44.862525627282849</v>
          </cell>
          <cell r="W358">
            <v>46.831730390049088</v>
          </cell>
          <cell r="X358">
            <v>47.569805879557926</v>
          </cell>
          <cell r="Y358">
            <v>48.096732040188229</v>
          </cell>
          <cell r="Z358">
            <v>49.831102808407039</v>
          </cell>
          <cell r="AA358">
            <v>48.299819917923713</v>
          </cell>
          <cell r="AB358">
            <v>50.578390759782494</v>
          </cell>
          <cell r="AC358">
            <v>51.384697516647044</v>
          </cell>
          <cell r="AD358">
            <v>50.658652806642337</v>
          </cell>
          <cell r="AE358">
            <v>57.782885304079748</v>
          </cell>
          <cell r="AF358">
            <v>56.071117815621761</v>
          </cell>
          <cell r="AG358">
            <v>58.962096776547057</v>
          </cell>
          <cell r="AH358">
            <v>52.883224613035033</v>
          </cell>
          <cell r="AI358">
            <v>52.209786894064038</v>
          </cell>
          <cell r="AJ358">
            <v>59.358875598570883</v>
          </cell>
          <cell r="AK358">
            <v>57.810666802365432</v>
          </cell>
          <cell r="AL358">
            <v>60.462888874016457</v>
          </cell>
          <cell r="AM358">
            <v>58.102291228022679</v>
          </cell>
          <cell r="AN358">
            <v>57.3520400847339</v>
          </cell>
          <cell r="AO358">
            <v>65.059315966941995</v>
          </cell>
          <cell r="AP358">
            <v>63.134306209492166</v>
          </cell>
          <cell r="AQ358">
            <v>65.145866817662906</v>
          </cell>
          <cell r="AR358">
            <v>62.020325455702832</v>
          </cell>
          <cell r="AS358">
            <v>60.72119366143157</v>
          </cell>
          <cell r="AT358">
            <v>68.025870288599265</v>
          </cell>
          <cell r="AU358">
            <v>65.958739051846436</v>
          </cell>
          <cell r="AV358">
            <v>68.316368692264732</v>
          </cell>
          <cell r="AW358">
            <v>65.872016012680135</v>
          </cell>
          <cell r="AX358">
            <v>64.293468203876657</v>
          </cell>
          <cell r="AY358">
            <v>71.199383622147934</v>
          </cell>
          <cell r="AZ358">
            <v>69.139259542381382</v>
          </cell>
          <cell r="BA358">
            <v>71.382111508773946</v>
          </cell>
          <cell r="BB358">
            <v>68.959235168456743</v>
          </cell>
          <cell r="BC358">
            <v>67.659332234472274</v>
          </cell>
          <cell r="BD358">
            <v>74.937788864097229</v>
          </cell>
          <cell r="BE358">
            <v>73.08229150565441</v>
          </cell>
          <cell r="BF358">
            <v>75.765722182615761</v>
          </cell>
        </row>
        <row r="359">
          <cell r="D359" t="str">
            <v>Net New Shipments</v>
          </cell>
          <cell r="E359">
            <v>0</v>
          </cell>
          <cell r="F359">
            <v>0</v>
          </cell>
          <cell r="G359">
            <v>0</v>
          </cell>
          <cell r="H359">
            <v>0</v>
          </cell>
          <cell r="I359">
            <v>0</v>
          </cell>
          <cell r="J359">
            <v>0</v>
          </cell>
          <cell r="K359">
            <v>0</v>
          </cell>
          <cell r="L359">
            <v>1.8532700222627341</v>
          </cell>
          <cell r="M359">
            <v>2.6228298316002849</v>
          </cell>
          <cell r="N359">
            <v>2.563402207033846</v>
          </cell>
          <cell r="O359">
            <v>2.8585245992411785</v>
          </cell>
          <cell r="P359">
            <v>2.3558912392742002</v>
          </cell>
          <cell r="Q359">
            <v>2.352163351913731</v>
          </cell>
          <cell r="R359">
            <v>2.9136900464020243</v>
          </cell>
          <cell r="S359">
            <v>3.0677962955586793</v>
          </cell>
          <cell r="T359">
            <v>2.6509893455703661</v>
          </cell>
          <cell r="U359">
            <v>4.2342364647918487</v>
          </cell>
          <cell r="V359">
            <v>3.4372942906408639</v>
          </cell>
          <cell r="W359">
            <v>3.7466603697334051</v>
          </cell>
          <cell r="X359">
            <v>3.8148916370891186</v>
          </cell>
          <cell r="Y359">
            <v>2.5619207664541079</v>
          </cell>
          <cell r="Z359">
            <v>7.9517824956727123</v>
          </cell>
          <cell r="AA359">
            <v>7.771297897698048</v>
          </cell>
          <cell r="AB359">
            <v>8.3837060167645632</v>
          </cell>
          <cell r="AC359">
            <v>1.4985270963879884</v>
          </cell>
          <cell r="AD359">
            <v>1.5511340874217012</v>
          </cell>
          <cell r="AE359">
            <v>1.5759902944911346</v>
          </cell>
          <cell r="AF359">
            <v>1.7395489867436709</v>
          </cell>
          <cell r="AG359">
            <v>1.5007920974694002</v>
          </cell>
          <cell r="AH359">
            <v>5.2190666149876455</v>
          </cell>
          <cell r="AI359">
            <v>5.1422531906698623</v>
          </cell>
          <cell r="AJ359">
            <v>5.7004403683711189</v>
          </cell>
          <cell r="AK359">
            <v>5.3236394071267341</v>
          </cell>
          <cell r="AL359">
            <v>4.6829779436464491</v>
          </cell>
          <cell r="AM359">
            <v>3.9180342276801494</v>
          </cell>
          <cell r="AN359">
            <v>3.3691535766976699</v>
          </cell>
          <cell r="AO359">
            <v>2.9665543216572701</v>
          </cell>
          <cell r="AP359">
            <v>2.8244328423542697</v>
          </cell>
          <cell r="AQ359">
            <v>3.1705018746018254</v>
          </cell>
          <cell r="AR359">
            <v>3.851690556977303</v>
          </cell>
          <cell r="AS359">
            <v>3.5722745424450864</v>
          </cell>
          <cell r="AT359">
            <v>3.1735133335486694</v>
          </cell>
          <cell r="AU359">
            <v>3.1805204905349456</v>
          </cell>
          <cell r="AV359">
            <v>3.0657428165092142</v>
          </cell>
          <cell r="AW359">
            <v>3.0872191557766087</v>
          </cell>
          <cell r="AX359">
            <v>3.3658640305956169</v>
          </cell>
          <cell r="AY359">
            <v>3.7384052419492946</v>
          </cell>
          <cell r="AZ359">
            <v>3.9430319632730289</v>
          </cell>
          <cell r="BA359">
            <v>4.3836106738418152</v>
          </cell>
          <cell r="BB359">
            <v>3.3376868249839617</v>
          </cell>
          <cell r="BC359">
            <v>3.3710636932338502</v>
          </cell>
          <cell r="BD359">
            <v>3.4047743301661626</v>
          </cell>
          <cell r="BE359">
            <v>3.4388220734678043</v>
          </cell>
          <cell r="BF359">
            <v>3.4732102942025449</v>
          </cell>
        </row>
        <row r="360">
          <cell r="D360" t="str">
            <v>Replacement Shipments</v>
          </cell>
          <cell r="E360">
            <v>0</v>
          </cell>
          <cell r="F360">
            <v>0</v>
          </cell>
          <cell r="G360">
            <v>0</v>
          </cell>
          <cell r="H360">
            <v>0</v>
          </cell>
          <cell r="I360">
            <v>0</v>
          </cell>
          <cell r="J360">
            <v>0</v>
          </cell>
          <cell r="K360">
            <v>0</v>
          </cell>
          <cell r="L360">
            <v>159.05872327657198</v>
          </cell>
          <cell r="M360">
            <v>161.68288339545256</v>
          </cell>
          <cell r="N360">
            <v>164.33179132604056</v>
          </cell>
          <cell r="O360">
            <v>167.00524767648051</v>
          </cell>
          <cell r="P360">
            <v>169.70304131790442</v>
          </cell>
          <cell r="Q360">
            <v>172.42494928766351</v>
          </cell>
          <cell r="R360">
            <v>175.17073669775019</v>
          </cell>
          <cell r="S360">
            <v>177.94015664855942</v>
          </cell>
          <cell r="T360">
            <v>180.73295014813598</v>
          </cell>
          <cell r="U360">
            <v>183.54884603705224</v>
          </cell>
          <cell r="V360">
            <v>186.38756091905958</v>
          </cell>
          <cell r="W360">
            <v>189.24879909765349</v>
          </cell>
          <cell r="X360">
            <v>187.46601250576509</v>
          </cell>
          <cell r="Y360">
            <v>197.01483314103189</v>
          </cell>
          <cell r="Z360">
            <v>199.45170179621783</v>
          </cell>
          <cell r="AA360">
            <v>205.0340370216619</v>
          </cell>
          <cell r="AB360">
            <v>203.59999472086463</v>
          </cell>
          <cell r="AC360">
            <v>206.56638467849112</v>
          </cell>
          <cell r="AD360">
            <v>214.64839223826758</v>
          </cell>
          <cell r="AE360">
            <v>219.15887997638674</v>
          </cell>
          <cell r="AF360">
            <v>218.50929538470896</v>
          </cell>
          <cell r="AG360">
            <v>236.18145313923759</v>
          </cell>
          <cell r="AH360">
            <v>232.15188431542452</v>
          </cell>
          <cell r="AI360">
            <v>238.29681054840393</v>
          </cell>
          <cell r="AJ360">
            <v>237.5947327397887</v>
          </cell>
          <cell r="AK360">
            <v>235.78821259040524</v>
          </cell>
          <cell r="AL360">
            <v>289.6273303989754</v>
          </cell>
          <cell r="AM360">
            <v>294.42569723171539</v>
          </cell>
          <cell r="AN360">
            <v>299.7865121893368</v>
          </cell>
          <cell r="AO360">
            <v>237.24674513848291</v>
          </cell>
          <cell r="AP360">
            <v>246.01664857426741</v>
          </cell>
          <cell r="AQ360">
            <v>250.95305741241236</v>
          </cell>
          <cell r="AR360">
            <v>252.09787361907016</v>
          </cell>
          <cell r="AS360">
            <v>267.61303263572307</v>
          </cell>
          <cell r="AT360">
            <v>300.76670178660112</v>
          </cell>
          <cell r="AU360">
            <v>289.47524014353093</v>
          </cell>
          <cell r="AV360">
            <v>294.32853701516638</v>
          </cell>
          <cell r="AW360">
            <v>288.77189396218591</v>
          </cell>
          <cell r="AX360">
            <v>336.2348092798855</v>
          </cell>
          <cell r="AY360">
            <v>333.42005076460794</v>
          </cell>
          <cell r="AZ360">
            <v>333.31811452915315</v>
          </cell>
          <cell r="BA360">
            <v>266.77146627950344</v>
          </cell>
          <cell r="BB360">
            <v>274.12690141651723</v>
          </cell>
          <cell r="BC360">
            <v>282.50757271028442</v>
          </cell>
          <cell r="BD360">
            <v>290.43193977321027</v>
          </cell>
          <cell r="BE360">
            <v>303.1662024984409</v>
          </cell>
          <cell r="BF360">
            <v>332.35118872024805</v>
          </cell>
        </row>
        <row r="361">
          <cell r="D361" t="str">
            <v>Net New Shipments</v>
          </cell>
          <cell r="E361">
            <v>0</v>
          </cell>
          <cell r="F361">
            <v>0</v>
          </cell>
          <cell r="G361">
            <v>0</v>
          </cell>
          <cell r="H361">
            <v>0</v>
          </cell>
          <cell r="I361">
            <v>0</v>
          </cell>
          <cell r="J361">
            <v>0</v>
          </cell>
          <cell r="K361">
            <v>0</v>
          </cell>
          <cell r="L361">
            <v>28.407289229193111</v>
          </cell>
          <cell r="M361">
            <v>35.331949745579323</v>
          </cell>
          <cell r="N361">
            <v>35.119910470177274</v>
          </cell>
          <cell r="O361">
            <v>38.028789345181394</v>
          </cell>
          <cell r="P361">
            <v>33.896953402960207</v>
          </cell>
          <cell r="Q361">
            <v>34.14143539082761</v>
          </cell>
          <cell r="R361">
            <v>39.477655540517389</v>
          </cell>
          <cell r="S361">
            <v>41.21872332782732</v>
          </cell>
          <cell r="T361">
            <v>37.776345236572979</v>
          </cell>
          <cell r="U361">
            <v>52.632607102185375</v>
          </cell>
          <cell r="V361">
            <v>45.764323396364944</v>
          </cell>
          <cell r="W361">
            <v>49.048011450750437</v>
          </cell>
          <cell r="X361">
            <v>50.128720234023604</v>
          </cell>
          <cell r="Y361">
            <v>38.773379449373351</v>
          </cell>
          <cell r="Z361">
            <v>90.17562860275757</v>
          </cell>
          <cell r="AA361">
            <v>89.391660210053487</v>
          </cell>
          <cell r="AB361">
            <v>96.186517468472175</v>
          </cell>
          <cell r="AC361">
            <v>30.680360459991789</v>
          </cell>
          <cell r="AD361">
            <v>31.368256335999831</v>
          </cell>
          <cell r="AE361">
            <v>31.79417743602562</v>
          </cell>
          <cell r="AF361">
            <v>33.588578234361194</v>
          </cell>
          <cell r="AG361">
            <v>31.431579496485483</v>
          </cell>
          <cell r="AH361">
            <v>68.614817471176593</v>
          </cell>
          <cell r="AI361">
            <v>51.178429595127</v>
          </cell>
          <cell r="AJ361">
            <v>56.733804275377679</v>
          </cell>
          <cell r="AK361">
            <v>52.983681371780676</v>
          </cell>
          <cell r="AL361">
            <v>46.607478880910094</v>
          </cell>
          <cell r="AM361">
            <v>38.994353532892546</v>
          </cell>
          <cell r="AN361">
            <v>33.531602339816345</v>
          </cell>
          <cell r="AO361">
            <v>29.524721141020564</v>
          </cell>
          <cell r="AP361">
            <v>28.110252842249793</v>
          </cell>
          <cell r="AQ361">
            <v>31.554515297872079</v>
          </cell>
          <cell r="AR361">
            <v>38.334066154140146</v>
          </cell>
          <cell r="AS361">
            <v>35.553169862717823</v>
          </cell>
          <cell r="AT361">
            <v>31.584486933646986</v>
          </cell>
          <cell r="AU361">
            <v>31.654225874377062</v>
          </cell>
          <cell r="AV361">
            <v>30.511897620319814</v>
          </cell>
          <cell r="AW361">
            <v>30.725641533037106</v>
          </cell>
          <cell r="AX361">
            <v>33.498863033262751</v>
          </cell>
          <cell r="AY361">
            <v>37.206590647908342</v>
          </cell>
          <cell r="AZ361">
            <v>39.243144248487582</v>
          </cell>
          <cell r="BA361">
            <v>43.628017121116045</v>
          </cell>
          <cell r="BB361">
            <v>33.218428546644645</v>
          </cell>
          <cell r="BC361">
            <v>33.550612832111256</v>
          </cell>
          <cell r="BD361">
            <v>33.886118960433123</v>
          </cell>
          <cell r="BE361">
            <v>34.224980150036572</v>
          </cell>
          <cell r="BF361">
            <v>34.567229951537684</v>
          </cell>
        </row>
        <row r="362">
          <cell r="D362" t="str">
            <v>Replacement Shipments</v>
          </cell>
          <cell r="E362">
            <v>0</v>
          </cell>
          <cell r="F362">
            <v>0</v>
          </cell>
          <cell r="G362">
            <v>0</v>
          </cell>
          <cell r="H362">
            <v>0</v>
          </cell>
          <cell r="I362">
            <v>0</v>
          </cell>
          <cell r="J362">
            <v>0</v>
          </cell>
          <cell r="K362">
            <v>0</v>
          </cell>
          <cell r="L362">
            <v>87.468282939233177</v>
          </cell>
          <cell r="M362">
            <v>88.891273795713388</v>
          </cell>
          <cell r="N362">
            <v>90.327218573261362</v>
          </cell>
          <cell r="O362">
            <v>91.775998596361575</v>
          </cell>
          <cell r="P362">
            <v>93.237488842031325</v>
          </cell>
          <cell r="Q362">
            <v>94.711557893918751</v>
          </cell>
          <cell r="R362">
            <v>96.198067899320876</v>
          </cell>
          <cell r="S362">
            <v>97.696874529198595</v>
          </cell>
          <cell r="T362">
            <v>99.207826941264727</v>
          </cell>
          <cell r="U362">
            <v>100.73076774621978</v>
          </cell>
          <cell r="V362">
            <v>98.182129451138735</v>
          </cell>
          <cell r="W362">
            <v>102.87804388869124</v>
          </cell>
          <cell r="X362">
            <v>104.13914505290668</v>
          </cell>
          <cell r="Y362">
            <v>106.90422350507302</v>
          </cell>
          <cell r="Z362">
            <v>106.32240279268672</v>
          </cell>
          <cell r="AA362">
            <v>107.84773316976234</v>
          </cell>
          <cell r="AB362">
            <v>111.79083953319716</v>
          </cell>
          <cell r="AC362">
            <v>114.03060683434913</v>
          </cell>
          <cell r="AD362">
            <v>113.84327205362268</v>
          </cell>
          <cell r="AE362">
            <v>122.24695754590238</v>
          </cell>
          <cell r="AF362">
            <v>116.38202788296167</v>
          </cell>
          <cell r="AG362">
            <v>122.51435850873617</v>
          </cell>
          <cell r="AH362">
            <v>124.178320015482</v>
          </cell>
          <cell r="AI362">
            <v>121.59502022973712</v>
          </cell>
          <cell r="AJ362">
            <v>144.6370044604821</v>
          </cell>
          <cell r="AK362">
            <v>145.59753130316136</v>
          </cell>
          <cell r="AL362">
            <v>152.45522526737247</v>
          </cell>
          <cell r="AM362">
            <v>124.55502693049996</v>
          </cell>
          <cell r="AN362">
            <v>124.64321587566081</v>
          </cell>
          <cell r="AO362">
            <v>133.20144015549312</v>
          </cell>
          <cell r="AP362">
            <v>128.11001447800027</v>
          </cell>
          <cell r="AQ362">
            <v>133.22483700869265</v>
          </cell>
          <cell r="AR362">
            <v>151.60187394230883</v>
          </cell>
          <cell r="AS362">
            <v>144.64957088292806</v>
          </cell>
          <cell r="AT362">
            <v>170.19410683275669</v>
          </cell>
          <cell r="AU362">
            <v>169.46530090144077</v>
          </cell>
          <cell r="AV362">
            <v>173.45068157929856</v>
          </cell>
          <cell r="AW362">
            <v>142.12096839889753</v>
          </cell>
          <cell r="AX362">
            <v>139.74833009549133</v>
          </cell>
          <cell r="AY362">
            <v>146.50155867127927</v>
          </cell>
          <cell r="AZ362">
            <v>140.77295183564343</v>
          </cell>
          <cell r="BA362">
            <v>147.43932496830274</v>
          </cell>
          <cell r="BB362">
            <v>168.87037313005152</v>
          </cell>
          <cell r="BC362">
            <v>160.66534866208019</v>
          </cell>
          <cell r="BD362">
            <v>184.42209623429449</v>
          </cell>
          <cell r="BE362">
            <v>183.72470588087484</v>
          </cell>
          <cell r="BF362">
            <v>187.1954974084974</v>
          </cell>
        </row>
        <row r="363">
          <cell r="D363" t="str">
            <v>Net New Shipments</v>
          </cell>
          <cell r="E363">
            <v>0</v>
          </cell>
          <cell r="F363">
            <v>0</v>
          </cell>
          <cell r="G363">
            <v>0</v>
          </cell>
          <cell r="H363">
            <v>0</v>
          </cell>
          <cell r="I363">
            <v>0</v>
          </cell>
          <cell r="J363">
            <v>0</v>
          </cell>
          <cell r="K363">
            <v>0</v>
          </cell>
          <cell r="L363">
            <v>10.713846511905558</v>
          </cell>
          <cell r="M363">
            <v>13.986770092977849</v>
          </cell>
          <cell r="N363">
            <v>13.811926479645308</v>
          </cell>
          <cell r="O363">
            <v>15.128224908711445</v>
          </cell>
          <cell r="P363">
            <v>13.084913950655391</v>
          </cell>
          <cell r="Q363">
            <v>13.136175275843584</v>
          </cell>
          <cell r="R363">
            <v>15.592771633876282</v>
          </cell>
          <cell r="S363">
            <v>16.333732305150534</v>
          </cell>
          <cell r="T363">
            <v>14.635445112357957</v>
          </cell>
          <cell r="U363">
            <v>21.516189799682593</v>
          </cell>
          <cell r="V363">
            <v>18.19989843182293</v>
          </cell>
          <cell r="W363">
            <v>19.636314620044914</v>
          </cell>
          <cell r="X363">
            <v>20.039174962575316</v>
          </cell>
          <cell r="Y363">
            <v>14.690796724664096</v>
          </cell>
          <cell r="Z363">
            <v>38.314601667795387</v>
          </cell>
          <cell r="AA363">
            <v>37.749798133399054</v>
          </cell>
          <cell r="AB363">
            <v>40.664385734175312</v>
          </cell>
          <cell r="AC363">
            <v>10.524420096150834</v>
          </cell>
          <cell r="AD363">
            <v>10.799943822038131</v>
          </cell>
          <cell r="AE363">
            <v>10.954482609590741</v>
          </cell>
          <cell r="AF363">
            <v>11.727986595038601</v>
          </cell>
          <cell r="AG363">
            <v>10.71047849995648</v>
          </cell>
          <cell r="AH363">
            <v>27.423553926826798</v>
          </cell>
          <cell r="AI363">
            <v>23.054550653190951</v>
          </cell>
          <cell r="AJ363">
            <v>25.557102372274596</v>
          </cell>
          <cell r="AK363">
            <v>23.86776959827942</v>
          </cell>
          <cell r="AL363">
            <v>20.995456311926088</v>
          </cell>
          <cell r="AM363">
            <v>17.565941468397568</v>
          </cell>
          <cell r="AN363">
            <v>15.105114219830512</v>
          </cell>
          <cell r="AO363">
            <v>13.300118515786153</v>
          </cell>
          <cell r="AP363">
            <v>12.662937357643159</v>
          </cell>
          <cell r="AQ363">
            <v>14.214487959610096</v>
          </cell>
          <cell r="AR363">
            <v>17.268499187742691</v>
          </cell>
          <cell r="AS363">
            <v>16.015777779152131</v>
          </cell>
          <cell r="AT363">
            <v>14.227989401537799</v>
          </cell>
          <cell r="AU363">
            <v>14.259404979434066</v>
          </cell>
          <cell r="AV363">
            <v>13.744815829198842</v>
          </cell>
          <cell r="AW363">
            <v>13.841101899356318</v>
          </cell>
          <cell r="AX363">
            <v>15.090366014243727</v>
          </cell>
          <cell r="AY363">
            <v>16.760600813871406</v>
          </cell>
          <cell r="AZ363">
            <v>17.678015211185311</v>
          </cell>
          <cell r="BA363">
            <v>19.653286327348042</v>
          </cell>
          <cell r="BB363">
            <v>14.964037576114833</v>
          </cell>
          <cell r="BC363">
            <v>15.113677951876065</v>
          </cell>
          <cell r="BD363">
            <v>15.264814731395063</v>
          </cell>
          <cell r="BE363">
            <v>15.417462878708648</v>
          </cell>
          <cell r="BF363">
            <v>15.571637507496007</v>
          </cell>
        </row>
        <row r="364">
          <cell r="D364"/>
          <cell r="E364"/>
          <cell r="F364"/>
          <cell r="G364"/>
          <cell r="H364"/>
          <cell r="I364"/>
          <cell r="J364"/>
          <cell r="K364"/>
          <cell r="L364"/>
          <cell r="M364"/>
          <cell r="N364"/>
          <cell r="O364"/>
          <cell r="P364"/>
          <cell r="Q364"/>
          <cell r="R364"/>
          <cell r="S364"/>
          <cell r="T364"/>
          <cell r="U364"/>
          <cell r="V364"/>
          <cell r="W364"/>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cell r="BD364"/>
          <cell r="BE364"/>
          <cell r="BF364"/>
        </row>
        <row r="366">
          <cell r="D366" t="str">
            <v>Lodging</v>
          </cell>
        </row>
        <row r="368">
          <cell r="D368"/>
        </row>
        <row r="370">
          <cell r="D370"/>
          <cell r="E370"/>
          <cell r="F370"/>
          <cell r="G370"/>
          <cell r="H370"/>
          <cell r="I370"/>
          <cell r="J370"/>
          <cell r="K370"/>
          <cell r="L370"/>
          <cell r="M370"/>
          <cell r="N370"/>
          <cell r="O370"/>
          <cell r="P370"/>
          <cell r="Q370"/>
          <cell r="R370"/>
          <cell r="S370"/>
          <cell r="T370"/>
          <cell r="U370"/>
          <cell r="V370"/>
          <cell r="W370"/>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cell r="BD370"/>
          <cell r="BE370"/>
          <cell r="BF370"/>
        </row>
        <row r="371">
          <cell r="D371" t="str">
            <v>SHIPMENTS</v>
          </cell>
          <cell r="E371">
            <v>1981</v>
          </cell>
          <cell r="F371">
            <v>1982</v>
          </cell>
          <cell r="G371">
            <v>1983</v>
          </cell>
          <cell r="H371">
            <v>1984</v>
          </cell>
          <cell r="I371">
            <v>1985</v>
          </cell>
          <cell r="J371">
            <v>1986</v>
          </cell>
          <cell r="K371">
            <v>1987</v>
          </cell>
          <cell r="L371">
            <v>1988</v>
          </cell>
          <cell r="M371">
            <v>1989</v>
          </cell>
          <cell r="N371">
            <v>1990</v>
          </cell>
          <cell r="O371">
            <v>1991</v>
          </cell>
          <cell r="P371">
            <v>1992</v>
          </cell>
          <cell r="Q371">
            <v>1993</v>
          </cell>
          <cell r="R371">
            <v>1994</v>
          </cell>
          <cell r="S371">
            <v>1995</v>
          </cell>
          <cell r="T371">
            <v>1996</v>
          </cell>
          <cell r="U371">
            <v>1997</v>
          </cell>
          <cell r="V371">
            <v>1998</v>
          </cell>
          <cell r="W371">
            <v>1999</v>
          </cell>
          <cell r="X371">
            <v>2000</v>
          </cell>
          <cell r="Y371">
            <v>2001</v>
          </cell>
          <cell r="Z371">
            <v>2002</v>
          </cell>
          <cell r="AA371">
            <v>2003</v>
          </cell>
          <cell r="AB371">
            <v>2004</v>
          </cell>
          <cell r="AC371">
            <v>2005</v>
          </cell>
          <cell r="AD371">
            <v>2006</v>
          </cell>
          <cell r="AE371">
            <v>2007</v>
          </cell>
          <cell r="AF371">
            <v>2008</v>
          </cell>
          <cell r="AG371">
            <v>2009</v>
          </cell>
          <cell r="AH371">
            <v>2010</v>
          </cell>
          <cell r="AI371">
            <v>2011</v>
          </cell>
          <cell r="AJ371">
            <v>2012</v>
          </cell>
          <cell r="AK371">
            <v>2013</v>
          </cell>
          <cell r="AL371">
            <v>2014</v>
          </cell>
          <cell r="AM371">
            <v>2015</v>
          </cell>
          <cell r="AN371">
            <v>2016</v>
          </cell>
          <cell r="AO371">
            <v>2017</v>
          </cell>
          <cell r="AP371">
            <v>2018</v>
          </cell>
          <cell r="AQ371">
            <v>2019</v>
          </cell>
          <cell r="AR371">
            <v>2020</v>
          </cell>
          <cell r="AS371">
            <v>2021</v>
          </cell>
          <cell r="AT371">
            <v>2022</v>
          </cell>
          <cell r="AU371">
            <v>2023</v>
          </cell>
          <cell r="AV371">
            <v>2024</v>
          </cell>
          <cell r="AW371">
            <v>2025</v>
          </cell>
          <cell r="AX371">
            <v>2026</v>
          </cell>
          <cell r="AY371">
            <v>2027</v>
          </cell>
          <cell r="AZ371">
            <v>2028</v>
          </cell>
          <cell r="BA371">
            <v>2029</v>
          </cell>
          <cell r="BB371">
            <v>2030</v>
          </cell>
          <cell r="BC371">
            <v>2031</v>
          </cell>
          <cell r="BD371">
            <v>2032</v>
          </cell>
          <cell r="BE371">
            <v>2033</v>
          </cell>
          <cell r="BF371">
            <v>2034</v>
          </cell>
        </row>
        <row r="372">
          <cell r="D372" t="str">
            <v>Replacement Shipments</v>
          </cell>
          <cell r="E372">
            <v>0</v>
          </cell>
          <cell r="F372">
            <v>0</v>
          </cell>
          <cell r="G372">
            <v>0</v>
          </cell>
          <cell r="H372">
            <v>0</v>
          </cell>
          <cell r="I372">
            <v>0</v>
          </cell>
          <cell r="J372">
            <v>0</v>
          </cell>
          <cell r="K372">
            <v>0</v>
          </cell>
          <cell r="L372">
            <v>521.36562863997824</v>
          </cell>
          <cell r="M372">
            <v>535.18213603651509</v>
          </cell>
          <cell r="N372">
            <v>549.1092225617549</v>
          </cell>
          <cell r="O372">
            <v>563.13651736307224</v>
          </cell>
          <cell r="P372">
            <v>577.25323119585414</v>
          </cell>
          <cell r="Q372">
            <v>591.44816594470785</v>
          </cell>
          <cell r="R372">
            <v>605.70972537323155</v>
          </cell>
          <cell r="S372">
            <v>620.02592710410488</v>
          </cell>
          <cell r="T372">
            <v>634.38441582719179</v>
          </cell>
          <cell r="U372">
            <v>681.21284063997791</v>
          </cell>
          <cell r="V372">
            <v>641.41629203651462</v>
          </cell>
          <cell r="W372">
            <v>655.04888856175512</v>
          </cell>
          <cell r="X372">
            <v>633.88947936307272</v>
          </cell>
          <cell r="Y372">
            <v>620.99337519585356</v>
          </cell>
          <cell r="Z372">
            <v>657.30661594470848</v>
          </cell>
          <cell r="AA372">
            <v>679.20159137323094</v>
          </cell>
          <cell r="AB372">
            <v>731.56364710410514</v>
          </cell>
          <cell r="AC372">
            <v>768.04916382719102</v>
          </cell>
          <cell r="AD372">
            <v>914.64550863997829</v>
          </cell>
          <cell r="AE372">
            <v>856.01688803651462</v>
          </cell>
          <cell r="AF372">
            <v>819.14400856175598</v>
          </cell>
          <cell r="AG372">
            <v>801.34198136307191</v>
          </cell>
          <cell r="AH372">
            <v>718.62411119585454</v>
          </cell>
          <cell r="AI372">
            <v>702.80497794470875</v>
          </cell>
          <cell r="AJ372">
            <v>760.22691337323135</v>
          </cell>
          <cell r="AK372">
            <v>822.96207310410489</v>
          </cell>
          <cell r="AL372">
            <v>883.18985382719029</v>
          </cell>
          <cell r="AM372">
            <v>1063.916070639978</v>
          </cell>
          <cell r="AN372">
            <v>1002.4055614864639</v>
          </cell>
          <cell r="AO372">
            <v>942.39110508891463</v>
          </cell>
          <cell r="AP372">
            <v>912.49962449418786</v>
          </cell>
          <cell r="AQ372">
            <v>783.20194225870296</v>
          </cell>
          <cell r="AR372">
            <v>793.16610161527706</v>
          </cell>
          <cell r="AS372">
            <v>869.67597212381941</v>
          </cell>
          <cell r="AT372">
            <v>920.97062706742224</v>
          </cell>
          <cell r="AU372">
            <v>950.48175358371418</v>
          </cell>
          <cell r="AV372">
            <v>1100.9843977229466</v>
          </cell>
          <cell r="AW372">
            <v>1038.1608951943156</v>
          </cell>
          <cell r="AX372">
            <v>972.8063816121612</v>
          </cell>
          <cell r="AY372">
            <v>943.60992043136071</v>
          </cell>
          <cell r="AZ372">
            <v>815.08968872584524</v>
          </cell>
          <cell r="BA372">
            <v>842.00472409540407</v>
          </cell>
          <cell r="BB372">
            <v>905.02939554518696</v>
          </cell>
          <cell r="BC372">
            <v>953.91241847073513</v>
          </cell>
          <cell r="BD372">
            <v>983.6488728550471</v>
          </cell>
          <cell r="BE372">
            <v>1133.4991647582465</v>
          </cell>
          <cell r="BF372">
            <v>1070.1933685532688</v>
          </cell>
        </row>
        <row r="373">
          <cell r="D373" t="str">
            <v>Net New Shipments</v>
          </cell>
          <cell r="E373">
            <v>0</v>
          </cell>
          <cell r="F373">
            <v>0</v>
          </cell>
          <cell r="G373">
            <v>0</v>
          </cell>
          <cell r="H373">
            <v>0</v>
          </cell>
          <cell r="I373">
            <v>0</v>
          </cell>
          <cell r="J373">
            <v>0</v>
          </cell>
          <cell r="K373">
            <v>0</v>
          </cell>
          <cell r="L373">
            <v>159.84721199999967</v>
          </cell>
          <cell r="M373">
            <v>106.23415599999953</v>
          </cell>
          <cell r="N373">
            <v>105.93966600000022</v>
          </cell>
          <cell r="O373">
            <v>70.75296200000048</v>
          </cell>
          <cell r="P373">
            <v>43.740143999999418</v>
          </cell>
          <cell r="Q373">
            <v>65.85845000000063</v>
          </cell>
          <cell r="R373">
            <v>73.491865999999391</v>
          </cell>
          <cell r="S373">
            <v>111.53772000000026</v>
          </cell>
          <cell r="T373">
            <v>133.66474799999924</v>
          </cell>
          <cell r="U373">
            <v>233.43266800000038</v>
          </cell>
          <cell r="V373">
            <v>214.60059600000002</v>
          </cell>
          <cell r="W373">
            <v>164.09512000000086</v>
          </cell>
          <cell r="X373">
            <v>167.45250199999919</v>
          </cell>
          <cell r="Y373">
            <v>97.630736000000979</v>
          </cell>
          <cell r="Z373">
            <v>45.49836200000027</v>
          </cell>
          <cell r="AA373">
            <v>81.025322000000415</v>
          </cell>
          <cell r="AB373">
            <v>91.398425999999745</v>
          </cell>
          <cell r="AC373">
            <v>115.14068999999927</v>
          </cell>
          <cell r="AD373">
            <v>149.2705619999997</v>
          </cell>
          <cell r="AE373">
            <v>146.38867344994924</v>
          </cell>
          <cell r="AF373">
            <v>123.24709652715865</v>
          </cell>
          <cell r="AG373">
            <v>111.15764313111595</v>
          </cell>
          <cell r="AH373">
            <v>64.577831062848418</v>
          </cell>
          <cell r="AI373">
            <v>90.361123670568318</v>
          </cell>
          <cell r="AJ373">
            <v>109.44905875058804</v>
          </cell>
          <cell r="AK373">
            <v>98.008553963317354</v>
          </cell>
          <cell r="AL373">
            <v>67.29189975652389</v>
          </cell>
          <cell r="AM373">
            <v>37.068327082968608</v>
          </cell>
          <cell r="AN373">
            <v>35.755333707851605</v>
          </cell>
          <cell r="AO373">
            <v>30.415276523246575</v>
          </cell>
          <cell r="AP373">
            <v>31.11029593717285</v>
          </cell>
          <cell r="AQ373">
            <v>31.887746467142279</v>
          </cell>
          <cell r="AR373">
            <v>48.838622480127015</v>
          </cell>
          <cell r="AS373">
            <v>35.353423421367552</v>
          </cell>
          <cell r="AT373">
            <v>32.941791403312891</v>
          </cell>
          <cell r="AU373">
            <v>33.167119271332922</v>
          </cell>
          <cell r="AV373">
            <v>32.514767035299883</v>
          </cell>
          <cell r="AW373">
            <v>32.032473358953212</v>
          </cell>
          <cell r="AX373">
            <v>32.723623158939517</v>
          </cell>
          <cell r="AY373">
            <v>40.376655774281971</v>
          </cell>
          <cell r="AZ373">
            <v>45.093645420860412</v>
          </cell>
          <cell r="BA373">
            <v>55.303814343345948</v>
          </cell>
          <cell r="BB373">
            <v>33.099949730629305</v>
          </cell>
          <cell r="BC373">
            <v>33.430949227935344</v>
          </cell>
          <cell r="BD373">
            <v>33.76525872021557</v>
          </cell>
          <cell r="BE373">
            <v>34.102911307416434</v>
          </cell>
          <cell r="BF373">
            <v>34.443940420491344</v>
          </cell>
        </row>
        <row r="374">
          <cell r="D374" t="str">
            <v>Replacement Shipments</v>
          </cell>
          <cell r="E374">
            <v>0</v>
          </cell>
          <cell r="F374">
            <v>0</v>
          </cell>
          <cell r="G374">
            <v>0</v>
          </cell>
          <cell r="H374">
            <v>0</v>
          </cell>
          <cell r="I374">
            <v>0</v>
          </cell>
          <cell r="J374">
            <v>0</v>
          </cell>
          <cell r="K374">
            <v>0</v>
          </cell>
          <cell r="L374">
            <v>76.066737788140017</v>
          </cell>
          <cell r="M374">
            <v>78.264174387385182</v>
          </cell>
          <cell r="N374">
            <v>80.487717462069739</v>
          </cell>
          <cell r="O374">
            <v>82.73599755592187</v>
          </cell>
          <cell r="P374">
            <v>85.007570213268437</v>
          </cell>
          <cell r="Q374">
            <v>87.30091657152893</v>
          </cell>
          <cell r="R374">
            <v>89.614444148483756</v>
          </cell>
          <cell r="S374">
            <v>91.946487827688415</v>
          </cell>
          <cell r="T374">
            <v>94.295311044839309</v>
          </cell>
          <cell r="U374">
            <v>96.659107177305231</v>
          </cell>
          <cell r="V374">
            <v>99.036001138421554</v>
          </cell>
          <cell r="W374">
            <v>101.42405117750306</v>
          </cell>
          <cell r="X374">
            <v>103.82125088586972</v>
          </cell>
          <cell r="Y374">
            <v>106.22553140849897</v>
          </cell>
          <cell r="Z374">
            <v>115.21299378814001</v>
          </cell>
          <cell r="AA374">
            <v>104.28070238738508</v>
          </cell>
          <cell r="AB374">
            <v>106.43212546206979</v>
          </cell>
          <cell r="AC374">
            <v>100.0632535559219</v>
          </cell>
          <cell r="AD374">
            <v>95.719442213268522</v>
          </cell>
          <cell r="AE374">
            <v>103.42951657152892</v>
          </cell>
          <cell r="AF374">
            <v>107.61245214848356</v>
          </cell>
          <cell r="AG374">
            <v>119.26184782768847</v>
          </cell>
          <cell r="AH374">
            <v>127.02953504483931</v>
          </cell>
          <cell r="AI374">
            <v>153.82629117730511</v>
          </cell>
          <cell r="AJ374">
            <v>151.59124913842169</v>
          </cell>
          <cell r="AK374">
            <v>141.61061117750319</v>
          </cell>
          <cell r="AL374">
            <v>144.83002688586959</v>
          </cell>
          <cell r="AM374">
            <v>130.13509940849923</v>
          </cell>
          <cell r="AN374">
            <v>126.35544978814005</v>
          </cell>
          <cell r="AO374">
            <v>124.12363838738509</v>
          </cell>
          <cell r="AP374">
            <v>128.81541346206978</v>
          </cell>
          <cell r="AQ374">
            <v>128.26097355592179</v>
          </cell>
          <cell r="AR374">
            <v>132.27549821326841</v>
          </cell>
          <cell r="AS374">
            <v>139.27980394702675</v>
          </cell>
          <cell r="AT374">
            <v>137.79541456329781</v>
          </cell>
          <cell r="AU374">
            <v>146.48412777816577</v>
          </cell>
          <cell r="AV374">
            <v>142.84451408063904</v>
          </cell>
          <cell r="AW374">
            <v>175.95554595377092</v>
          </cell>
          <cell r="AX374">
            <v>178.39510026101442</v>
          </cell>
          <cell r="AY374">
            <v>165.61270602566242</v>
          </cell>
          <cell r="AZ374">
            <v>161.30967580583462</v>
          </cell>
          <cell r="BA374">
            <v>139.21305706147115</v>
          </cell>
          <cell r="BB374">
            <v>135.11185804312413</v>
          </cell>
          <cell r="BC374">
            <v>131.57227753593554</v>
          </cell>
          <cell r="BD374">
            <v>136.43426144668348</v>
          </cell>
          <cell r="BE374">
            <v>136.07021758869138</v>
          </cell>
          <cell r="BF374">
            <v>144.2359771879934</v>
          </cell>
        </row>
        <row r="375">
          <cell r="D375" t="str">
            <v>Net New Shipments</v>
          </cell>
          <cell r="E375">
            <v>0</v>
          </cell>
          <cell r="F375">
            <v>0</v>
          </cell>
          <cell r="G375">
            <v>0</v>
          </cell>
          <cell r="H375">
            <v>0</v>
          </cell>
          <cell r="I375">
            <v>0</v>
          </cell>
          <cell r="J375">
            <v>0</v>
          </cell>
          <cell r="K375">
            <v>0</v>
          </cell>
          <cell r="L375">
            <v>39.146256000000001</v>
          </cell>
          <cell r="M375">
            <v>26.01652799999988</v>
          </cell>
          <cell r="N375">
            <v>25.944408000000067</v>
          </cell>
          <cell r="O375">
            <v>17.327256000000034</v>
          </cell>
          <cell r="P375">
            <v>10.711872000000085</v>
          </cell>
          <cell r="Q375">
            <v>16.128599999999999</v>
          </cell>
          <cell r="R375">
            <v>17.9980079999998</v>
          </cell>
          <cell r="S375">
            <v>27.315360000000055</v>
          </cell>
          <cell r="T375">
            <v>32.734223999999998</v>
          </cell>
          <cell r="U375">
            <v>57.167183999999907</v>
          </cell>
          <cell r="V375">
            <v>52.55524800000012</v>
          </cell>
          <cell r="W375">
            <v>40.1865600000001</v>
          </cell>
          <cell r="X375">
            <v>41.008775999999898</v>
          </cell>
          <cell r="Y375">
            <v>23.909568000000263</v>
          </cell>
          <cell r="Z375">
            <v>11.142456000000038</v>
          </cell>
          <cell r="AA375">
            <v>19.842936000000002</v>
          </cell>
          <cell r="AB375">
            <v>22.383288</v>
          </cell>
          <cell r="AC375">
            <v>28.19771999999989</v>
          </cell>
          <cell r="AD375">
            <v>36.556055999999899</v>
          </cell>
          <cell r="AE375">
            <v>35.850287375497828</v>
          </cell>
          <cell r="AF375">
            <v>30.182962414814256</v>
          </cell>
          <cell r="AG375">
            <v>27.222279950477287</v>
          </cell>
          <cell r="AH375">
            <v>15.814979035799752</v>
          </cell>
          <cell r="AI375">
            <v>22.129254776465814</v>
          </cell>
          <cell r="AJ375">
            <v>26.803851122592732</v>
          </cell>
          <cell r="AK375">
            <v>24.002094848159231</v>
          </cell>
          <cell r="AL375">
            <v>16.47964891996503</v>
          </cell>
          <cell r="AM375">
            <v>9.0779576529719179</v>
          </cell>
          <cell r="AN375">
            <v>8.7564082549840805</v>
          </cell>
          <cell r="AO375">
            <v>7.4486391485504555</v>
          </cell>
          <cell r="AP375">
            <v>7.6188479846136943</v>
          </cell>
          <cell r="AQ375">
            <v>7.809244032769584</v>
          </cell>
          <cell r="AR375">
            <v>11.960478974724992</v>
          </cell>
          <cell r="AS375">
            <v>8.6579812460490757</v>
          </cell>
          <cell r="AT375">
            <v>8.0673774865254018</v>
          </cell>
          <cell r="AU375">
            <v>8.1225598215514765</v>
          </cell>
          <cell r="AV375">
            <v>7.9628000902771419</v>
          </cell>
          <cell r="AW375">
            <v>7.8446873532129757</v>
          </cell>
          <cell r="AX375">
            <v>8.0139485287199932</v>
          </cell>
          <cell r="AY375">
            <v>9.8881605977835534</v>
          </cell>
          <cell r="AZ375">
            <v>11.043341735720787</v>
          </cell>
          <cell r="BA375">
            <v>13.543791267758024</v>
          </cell>
          <cell r="BB375">
            <v>8.1061101381133085</v>
          </cell>
          <cell r="BC375">
            <v>8.1871712394945462</v>
          </cell>
          <cell r="BD375">
            <v>8.2690429518893325</v>
          </cell>
          <cell r="BE375">
            <v>8.3517333814083941</v>
          </cell>
          <cell r="BF375">
            <v>8.4352507152225371</v>
          </cell>
        </row>
        <row r="376">
          <cell r="D376" t="str">
            <v>Replacement Shipments</v>
          </cell>
          <cell r="E376">
            <v>0</v>
          </cell>
          <cell r="F376">
            <v>0</v>
          </cell>
          <cell r="G376">
            <v>0</v>
          </cell>
          <cell r="H376">
            <v>0</v>
          </cell>
          <cell r="I376">
            <v>0</v>
          </cell>
          <cell r="J376">
            <v>0</v>
          </cell>
          <cell r="K376">
            <v>0</v>
          </cell>
          <cell r="L376">
            <v>39.84099262910604</v>
          </cell>
          <cell r="M376">
            <v>40.858752531550095</v>
          </cell>
          <cell r="N376">
            <v>41.883000292560538</v>
          </cell>
          <cell r="O376">
            <v>42.912923425268659</v>
          </cell>
          <cell r="P376">
            <v>43.9476805568655</v>
          </cell>
          <cell r="Q376">
            <v>44.986402297825471</v>
          </cell>
          <cell r="R376">
            <v>46.028192200229221</v>
          </cell>
          <cell r="S376">
            <v>49.054354458753252</v>
          </cell>
          <cell r="T376">
            <v>46.981935448842279</v>
          </cell>
          <cell r="U376">
            <v>47.989209232695075</v>
          </cell>
          <cell r="V376">
            <v>46.99102169967135</v>
          </cell>
          <cell r="W376">
            <v>46.468799118213134</v>
          </cell>
          <cell r="X376">
            <v>48.782387988146588</v>
          </cell>
          <cell r="Y376">
            <v>50.264156935065841</v>
          </cell>
          <cell r="Z376">
            <v>55.483227125070854</v>
          </cell>
          <cell r="AA376">
            <v>54.686177967583347</v>
          </cell>
          <cell r="AB376">
            <v>61.443930189253976</v>
          </cell>
          <cell r="AC376">
            <v>59.360289296318221</v>
          </cell>
          <cell r="AD376">
            <v>55.927004213710099</v>
          </cell>
          <cell r="AE376">
            <v>58.43410772039767</v>
          </cell>
          <cell r="AF376">
            <v>55.891451181916807</v>
          </cell>
          <cell r="AG376">
            <v>58.105686825914901</v>
          </cell>
          <cell r="AH376">
            <v>59.356360197284545</v>
          </cell>
          <cell r="AI376">
            <v>66.712003112529189</v>
          </cell>
          <cell r="AJ376">
            <v>65.996831936081264</v>
          </cell>
          <cell r="AK376">
            <v>64.530743253092211</v>
          </cell>
          <cell r="AL376">
            <v>66.871738876932625</v>
          </cell>
          <cell r="AM376">
            <v>62.99523535525708</v>
          </cell>
          <cell r="AN376">
            <v>64.512652411888141</v>
          </cell>
          <cell r="AO376">
            <v>63.078532866494783</v>
          </cell>
          <cell r="AP376">
            <v>71.920287431622896</v>
          </cell>
          <cell r="AQ376">
            <v>72.305317192511495</v>
          </cell>
          <cell r="AR376">
            <v>70.179814380241709</v>
          </cell>
          <cell r="AS376">
            <v>70.750346535483459</v>
          </cell>
          <cell r="AT376">
            <v>65.131800050768334</v>
          </cell>
          <cell r="AU376">
            <v>66.573538070564652</v>
          </cell>
          <cell r="AV376">
            <v>64.831625361829964</v>
          </cell>
          <cell r="AW376">
            <v>73.713439839539646</v>
          </cell>
          <cell r="AX376">
            <v>74.143280723172438</v>
          </cell>
          <cell r="AY376">
            <v>72.994801858227589</v>
          </cell>
          <cell r="AZ376">
            <v>72.788066667241424</v>
          </cell>
          <cell r="BA376">
            <v>67.030517205218814</v>
          </cell>
          <cell r="BB376">
            <v>68.48524279703723</v>
          </cell>
          <cell r="BC376">
            <v>66.705729450069526</v>
          </cell>
          <cell r="BD376">
            <v>75.559745218669875</v>
          </cell>
          <cell r="BE376">
            <v>76.029422975940292</v>
          </cell>
          <cell r="BF376">
            <v>75.322053828812926</v>
          </cell>
        </row>
        <row r="377">
          <cell r="D377" t="str">
            <v>Net New Shipments</v>
          </cell>
          <cell r="E377">
            <v>0</v>
          </cell>
          <cell r="F377">
            <v>0</v>
          </cell>
          <cell r="G377">
            <v>0</v>
          </cell>
          <cell r="H377">
            <v>0</v>
          </cell>
          <cell r="I377">
            <v>0</v>
          </cell>
          <cell r="J377">
            <v>0</v>
          </cell>
          <cell r="K377">
            <v>0</v>
          </cell>
          <cell r="L377">
            <v>9.2133618296472157</v>
          </cell>
          <cell r="M377">
            <v>6.1231829172921834</v>
          </cell>
          <cell r="N377">
            <v>6.1062089401345361</v>
          </cell>
          <cell r="O377">
            <v>4.0780982744026915</v>
          </cell>
          <cell r="P377">
            <v>2.5211185613476346</v>
          </cell>
          <cell r="Q377">
            <v>3.7959856903211175</v>
          </cell>
          <cell r="R377">
            <v>4.2359647348366138</v>
          </cell>
          <cell r="S377">
            <v>6.4288726663176021</v>
          </cell>
          <cell r="T377">
            <v>7.7042425187410686</v>
          </cell>
          <cell r="U377">
            <v>13.454720956558901</v>
          </cell>
          <cell r="V377">
            <v>12.369267596646873</v>
          </cell>
          <cell r="W377">
            <v>9.4582050954969645</v>
          </cell>
          <cell r="X377">
            <v>9.651719732251081</v>
          </cell>
          <cell r="Y377">
            <v>5.6272942468509655</v>
          </cell>
          <cell r="Z377">
            <v>2.6224597008440469</v>
          </cell>
          <cell r="AA377">
            <v>4.6701822297011972</v>
          </cell>
          <cell r="AB377">
            <v>5.2680729232752128</v>
          </cell>
          <cell r="AC377">
            <v>6.6365426397630358</v>
          </cell>
          <cell r="AD377">
            <v>8.6037390393821074</v>
          </cell>
          <cell r="AE377">
            <v>8.4376311565349624</v>
          </cell>
          <cell r="AF377">
            <v>7.1037841733402729</v>
          </cell>
          <cell r="AG377">
            <v>6.4069655859732393</v>
          </cell>
          <cell r="AH377">
            <v>3.7221726692102379</v>
          </cell>
          <cell r="AI377">
            <v>5.2082843190937069</v>
          </cell>
          <cell r="AJ377">
            <v>6.3084852564302309</v>
          </cell>
          <cell r="AK377">
            <v>5.6490711271495115</v>
          </cell>
          <cell r="AL377">
            <v>3.878607658550834</v>
          </cell>
          <cell r="AM377">
            <v>2.1365646955112538</v>
          </cell>
          <cell r="AN377">
            <v>2.0608856586765114</v>
          </cell>
          <cell r="AO377">
            <v>1.7530924953351814</v>
          </cell>
          <cell r="AP377">
            <v>1.7931524079167502</v>
          </cell>
          <cell r="AQ377">
            <v>1.837963530660943</v>
          </cell>
          <cell r="AR377">
            <v>2.8149874779858806</v>
          </cell>
          <cell r="AS377">
            <v>2.0377201317579647</v>
          </cell>
          <cell r="AT377">
            <v>1.8987171544504804</v>
          </cell>
          <cell r="AU377">
            <v>1.9117047264725784</v>
          </cell>
          <cell r="AV377">
            <v>1.8741040882395623</v>
          </cell>
          <cell r="AW377">
            <v>1.8463053791302286</v>
          </cell>
          <cell r="AX377">
            <v>1.8861422527678542</v>
          </cell>
          <cell r="AY377">
            <v>2.3272519705853369</v>
          </cell>
          <cell r="AZ377">
            <v>2.5991324232805937</v>
          </cell>
          <cell r="BA377">
            <v>3.1876317749280929</v>
          </cell>
          <cell r="BB377">
            <v>1.9078331714126193</v>
          </cell>
          <cell r="BC377">
            <v>1.9269115031266892</v>
          </cell>
          <cell r="BD377">
            <v>1.9461806181579959</v>
          </cell>
          <cell r="BE377">
            <v>1.965642424339535</v>
          </cell>
          <cell r="BF377">
            <v>1.9852988485830565</v>
          </cell>
        </row>
        <row r="378">
          <cell r="D378" t="str">
            <v>Replacement Shipments</v>
          </cell>
          <cell r="E378">
            <v>0</v>
          </cell>
          <cell r="F378">
            <v>0</v>
          </cell>
          <cell r="G378">
            <v>0</v>
          </cell>
          <cell r="H378">
            <v>0</v>
          </cell>
          <cell r="I378">
            <v>0</v>
          </cell>
          <cell r="J378">
            <v>0</v>
          </cell>
          <cell r="K378">
            <v>0</v>
          </cell>
          <cell r="L378">
            <v>213.71675042259812</v>
          </cell>
          <cell r="M378">
            <v>219.68654470735129</v>
          </cell>
          <cell r="N378">
            <v>225.71818707447042</v>
          </cell>
          <cell r="O378">
            <v>231.80764453127938</v>
          </cell>
          <cell r="P378">
            <v>237.95068860496505</v>
          </cell>
          <cell r="Q378">
            <v>244.14289795911967</v>
          </cell>
          <cell r="R378">
            <v>250.37966154386419</v>
          </cell>
          <cell r="S378">
            <v>256.6561822854319</v>
          </cell>
          <cell r="T378">
            <v>262.96748131945242</v>
          </cell>
          <cell r="U378">
            <v>269.30840277047469</v>
          </cell>
          <cell r="V378">
            <v>275.67361907851023</v>
          </cell>
          <cell r="W378">
            <v>282.05763687157059</v>
          </cell>
          <cell r="X378">
            <v>305.05801442259826</v>
          </cell>
          <cell r="Y378">
            <v>280.39177670735108</v>
          </cell>
          <cell r="Z378">
            <v>286.25513907447083</v>
          </cell>
          <cell r="AA378">
            <v>272.237908531279</v>
          </cell>
          <cell r="AB378">
            <v>262.94505660496515</v>
          </cell>
          <cell r="AC378">
            <v>281.77629795911986</v>
          </cell>
          <cell r="AD378">
            <v>292.37501354386404</v>
          </cell>
          <cell r="AE378">
            <v>320.39202228543172</v>
          </cell>
          <cell r="AF378">
            <v>339.34733731945244</v>
          </cell>
          <cell r="AG378">
            <v>402.69849877047471</v>
          </cell>
          <cell r="AH378">
            <v>398.30253107851036</v>
          </cell>
          <cell r="AI378">
            <v>375.82627687157083</v>
          </cell>
          <cell r="AJ378">
            <v>400.7451584225978</v>
          </cell>
          <cell r="AK378">
            <v>336.18076870735177</v>
          </cell>
          <cell r="AL378">
            <v>312.25420307447098</v>
          </cell>
          <cell r="AM378">
            <v>318.53809253127918</v>
          </cell>
          <cell r="AN378">
            <v>315.17272860496513</v>
          </cell>
          <cell r="AO378">
            <v>347.57097795911989</v>
          </cell>
          <cell r="AP378">
            <v>377.67247754386335</v>
          </cell>
          <cell r="AQ378">
            <v>404.04269282825999</v>
          </cell>
          <cell r="AR378">
            <v>409.77424962068602</v>
          </cell>
          <cell r="AS378">
            <v>466.21715198825513</v>
          </cell>
          <cell r="AT378">
            <v>435.20414882870932</v>
          </cell>
          <cell r="AU378">
            <v>427.46120468332401</v>
          </cell>
          <cell r="AV378">
            <v>463.28747770864857</v>
          </cell>
          <cell r="AW378">
            <v>392.18565668639008</v>
          </cell>
          <cell r="AX378">
            <v>350.70671722105567</v>
          </cell>
          <cell r="AY378">
            <v>339.71999372154721</v>
          </cell>
          <cell r="AZ378">
            <v>335.60434786659397</v>
          </cell>
          <cell r="BA378">
            <v>364.9511359724039</v>
          </cell>
          <cell r="BB378">
            <v>395.44978950796303</v>
          </cell>
          <cell r="BC378">
            <v>422.26426223805493</v>
          </cell>
          <cell r="BD378">
            <v>437.68203389504419</v>
          </cell>
          <cell r="BE378">
            <v>486.41910822903736</v>
          </cell>
          <cell r="BF378">
            <v>454.02802963060162</v>
          </cell>
        </row>
        <row r="379">
          <cell r="D379" t="str">
            <v>Net New Shipments</v>
          </cell>
          <cell r="E379">
            <v>0</v>
          </cell>
          <cell r="F379">
            <v>0</v>
          </cell>
          <cell r="G379">
            <v>0</v>
          </cell>
          <cell r="H379">
            <v>0</v>
          </cell>
          <cell r="I379">
            <v>0</v>
          </cell>
          <cell r="J379">
            <v>0</v>
          </cell>
          <cell r="K379">
            <v>0</v>
          </cell>
          <cell r="L379">
            <v>91.341264000000137</v>
          </cell>
          <cell r="M379">
            <v>60.705231999999796</v>
          </cell>
          <cell r="N379">
            <v>60.536952000000383</v>
          </cell>
          <cell r="O379">
            <v>40.430263999999625</v>
          </cell>
          <cell r="P379">
            <v>24.994368000000122</v>
          </cell>
          <cell r="Q379">
            <v>37.633400000000165</v>
          </cell>
          <cell r="R379">
            <v>41.995351999999912</v>
          </cell>
          <cell r="S379">
            <v>63.735839999999826</v>
          </cell>
          <cell r="T379">
            <v>76.379856000000004</v>
          </cell>
          <cell r="U379">
            <v>133.39009600000003</v>
          </cell>
          <cell r="V379">
            <v>122.62891200000013</v>
          </cell>
          <cell r="W379">
            <v>93.768640000000232</v>
          </cell>
          <cell r="X379">
            <v>95.687143999999535</v>
          </cell>
          <cell r="Y379">
            <v>55.78899200000069</v>
          </cell>
          <cell r="Z379">
            <v>25.999064000000089</v>
          </cell>
          <cell r="AA379">
            <v>46.300184000000172</v>
          </cell>
          <cell r="AB379">
            <v>52.227671999999998</v>
          </cell>
          <cell r="AC379">
            <v>65.79468</v>
          </cell>
          <cell r="AD379">
            <v>85.297463999999309</v>
          </cell>
          <cell r="AE379">
            <v>83.650670542828266</v>
          </cell>
          <cell r="AF379">
            <v>70.4269123012336</v>
          </cell>
          <cell r="AG379">
            <v>63.518653217780411</v>
          </cell>
          <cell r="AH379">
            <v>36.901617750198966</v>
          </cell>
          <cell r="AI379">
            <v>51.634927811753187</v>
          </cell>
          <cell r="AJ379">
            <v>62.54231928605077</v>
          </cell>
          <cell r="AK379">
            <v>56.004887979038358</v>
          </cell>
          <cell r="AL379">
            <v>38.45251414658469</v>
          </cell>
          <cell r="AM379">
            <v>21.181901190268036</v>
          </cell>
          <cell r="AN379">
            <v>20.431619261628839</v>
          </cell>
          <cell r="AO379">
            <v>17.380158013284017</v>
          </cell>
          <cell r="AP379">
            <v>17.777311964099681</v>
          </cell>
          <cell r="AQ379">
            <v>18.221569409794938</v>
          </cell>
          <cell r="AR379">
            <v>27.907784274358164</v>
          </cell>
          <cell r="AS379">
            <v>20.201956240782238</v>
          </cell>
          <cell r="AT379">
            <v>18.823880801892301</v>
          </cell>
          <cell r="AU379">
            <v>18.952639583619202</v>
          </cell>
          <cell r="AV379">
            <v>18.579866877314089</v>
          </cell>
          <cell r="AW379">
            <v>18.304270490830277</v>
          </cell>
          <cell r="AX379">
            <v>18.699213233679984</v>
          </cell>
          <cell r="AY379">
            <v>23.072374728160867</v>
          </cell>
          <cell r="AZ379">
            <v>25.767797383349716</v>
          </cell>
          <cell r="BA379">
            <v>31.602179624768723</v>
          </cell>
          <cell r="BB379">
            <v>18.914256988930902</v>
          </cell>
          <cell r="BC379">
            <v>19.103399558819547</v>
          </cell>
          <cell r="BD379">
            <v>19.294433554408897</v>
          </cell>
          <cell r="BE379">
            <v>19.487377889952768</v>
          </cell>
          <cell r="BF379">
            <v>19.682251668852587</v>
          </cell>
        </row>
        <row r="380">
          <cell r="D380" t="str">
            <v>Replacement Shipments</v>
          </cell>
          <cell r="E380">
            <v>0</v>
          </cell>
          <cell r="F380">
            <v>0</v>
          </cell>
          <cell r="G380">
            <v>0</v>
          </cell>
          <cell r="H380">
            <v>0</v>
          </cell>
          <cell r="I380">
            <v>0</v>
          </cell>
          <cell r="J380">
            <v>0</v>
          </cell>
          <cell r="K380">
            <v>0</v>
          </cell>
          <cell r="L380">
            <v>-1.8189894035458565E-11</v>
          </cell>
          <cell r="M380">
            <v>-1.8724054900852144E-11</v>
          </cell>
          <cell r="N380">
            <v>-1.9264960488784737E-11</v>
          </cell>
          <cell r="O380">
            <v>-1.9812292263689572E-11</v>
          </cell>
          <cell r="P380">
            <v>-2.0365713129811476E-11</v>
          </cell>
          <cell r="Q380">
            <v>-2.0924867530068447E-11</v>
          </cell>
          <cell r="R380">
            <v>-2.1489381591895798E-11</v>
          </cell>
          <cell r="S380">
            <v>-2.2058863321034598E-11</v>
          </cell>
          <cell r="T380">
            <v>-2.2632902844094329E-11</v>
          </cell>
          <cell r="U380">
            <v>-2.321107270058036E-11</v>
          </cell>
          <cell r="V380">
            <v>-2.3792928184931296E-11</v>
          </cell>
          <cell r="W380">
            <v>-2.4378007738959245E-11</v>
          </cell>
          <cell r="X380">
            <v>-2.4965833394928359E-11</v>
          </cell>
          <cell r="Y380">
            <v>-2.5555911269344084E-11</v>
          </cell>
          <cell r="Z380">
            <v>-2.614773210735797E-11</v>
          </cell>
          <cell r="AA380">
            <v>-1.8189894035458565E-11</v>
          </cell>
          <cell r="AB380">
            <v>-1.8724054900852144E-11</v>
          </cell>
          <cell r="AC380">
            <v>-1.9264960488784737E-11</v>
          </cell>
          <cell r="AD380">
            <v>-1.9812292263689572E-11</v>
          </cell>
          <cell r="AE380">
            <v>-2.0365713129811476E-11</v>
          </cell>
          <cell r="AF380">
            <v>-2.0924867530068447E-11</v>
          </cell>
          <cell r="AG380">
            <v>-2.1489381591895798E-11</v>
          </cell>
          <cell r="AH380">
            <v>-2.2058863321034598E-11</v>
          </cell>
          <cell r="AI380">
            <v>-2.2632902844094329E-11</v>
          </cell>
          <cell r="AJ380">
            <v>-2.321107270058036E-11</v>
          </cell>
          <cell r="AK380">
            <v>-2.3792928184931296E-11</v>
          </cell>
          <cell r="AL380">
            <v>-2.4378007738959245E-11</v>
          </cell>
          <cell r="AM380">
            <v>-2.4965833394928359E-11</v>
          </cell>
          <cell r="AN380">
            <v>-2.5555911269344084E-11</v>
          </cell>
          <cell r="AO380">
            <v>-2.614773210735797E-11</v>
          </cell>
          <cell r="AP380">
            <v>-1.8189894035458565E-11</v>
          </cell>
          <cell r="AQ380">
            <v>-1.8724054900852144E-11</v>
          </cell>
          <cell r="AR380">
            <v>-1.9264960488784737E-11</v>
          </cell>
          <cell r="AS380">
            <v>-1.9812292263689572E-11</v>
          </cell>
          <cell r="AT380">
            <v>-2.0365713129811476E-11</v>
          </cell>
          <cell r="AU380">
            <v>-2.0924867530068447E-11</v>
          </cell>
          <cell r="AV380">
            <v>-2.1489381591895798E-11</v>
          </cell>
          <cell r="AW380">
            <v>-2.2058863321034598E-11</v>
          </cell>
          <cell r="AX380">
            <v>-2.2632902844094329E-11</v>
          </cell>
          <cell r="AY380">
            <v>-2.321107270058036E-11</v>
          </cell>
          <cell r="AZ380">
            <v>-2.3792928184931296E-11</v>
          </cell>
          <cell r="BA380">
            <v>-2.4378007738959245E-11</v>
          </cell>
          <cell r="BB380">
            <v>-2.4965833394928359E-11</v>
          </cell>
          <cell r="BC380">
            <v>-2.5555911269344084E-11</v>
          </cell>
          <cell r="BD380">
            <v>-2.614773210735797E-11</v>
          </cell>
          <cell r="BE380">
            <v>-1.8189894035458565E-11</v>
          </cell>
          <cell r="BF380">
            <v>-1.8724054900852144E-11</v>
          </cell>
        </row>
        <row r="381">
          <cell r="D381" t="str">
            <v>Net New Shipments</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row>
        <row r="382">
          <cell r="D382" t="str">
            <v>Replacement Shipments</v>
          </cell>
          <cell r="E382">
            <v>0</v>
          </cell>
          <cell r="F382">
            <v>0</v>
          </cell>
          <cell r="G382">
            <v>0</v>
          </cell>
          <cell r="H382">
            <v>0</v>
          </cell>
          <cell r="I382">
            <v>0</v>
          </cell>
          <cell r="J382">
            <v>0</v>
          </cell>
          <cell r="K382">
            <v>0</v>
          </cell>
          <cell r="L382">
            <v>4581.0570562880675</v>
          </cell>
          <cell r="M382">
            <v>4711.2082751819835</v>
          </cell>
          <cell r="N382">
            <v>4842.8074323835117</v>
          </cell>
          <cell r="O382">
            <v>4975.7699791970872</v>
          </cell>
          <cell r="P382">
            <v>5110.0070116484912</v>
          </cell>
          <cell r="Q382">
            <v>5245.4253165662294</v>
          </cell>
          <cell r="R382">
            <v>5381.9274292610316</v>
          </cell>
          <cell r="S382">
            <v>5519.4117029677082</v>
          </cell>
          <cell r="T382">
            <v>5657.7723901789541</v>
          </cell>
          <cell r="U382">
            <v>5796.8997359645819</v>
          </cell>
          <cell r="V382">
            <v>5936.6800833321331</v>
          </cell>
          <cell r="W382">
            <v>6076.9959906461036</v>
          </cell>
          <cell r="X382">
            <v>6217.7263610831542</v>
          </cell>
          <cell r="Y382">
            <v>6735.4849821513717</v>
          </cell>
          <cell r="Z382">
            <v>6143.0370165360509</v>
          </cell>
          <cell r="AA382">
            <v>6270.667024248216</v>
          </cell>
          <cell r="AB382">
            <v>5929.3815890783217</v>
          </cell>
          <cell r="AC382">
            <v>5699.5386433599106</v>
          </cell>
          <cell r="AD382">
            <v>6133.0684731705032</v>
          </cell>
          <cell r="AE382">
            <v>6372.4541106660436</v>
          </cell>
          <cell r="AF382">
            <v>7022.7221188861377</v>
          </cell>
          <cell r="AG382">
            <v>7459.3118864992393</v>
          </cell>
          <cell r="AH382">
            <v>8943.115753469956</v>
          </cell>
          <cell r="AI382">
            <v>8829.0765858705126</v>
          </cell>
          <cell r="AJ382">
            <v>8288.6774119391375</v>
          </cell>
          <cell r="AK382">
            <v>8474.6587282518849</v>
          </cell>
          <cell r="AL382">
            <v>8051.3564410854678</v>
          </cell>
          <cell r="AM382">
            <v>6756.2659896747209</v>
          </cell>
          <cell r="AN382">
            <v>7362.7299650698951</v>
          </cell>
          <cell r="AO382">
            <v>7161.2536930118576</v>
          </cell>
          <cell r="AP382">
            <v>7251.4100512839268</v>
          </cell>
          <cell r="AQ382">
            <v>8144.9438337624078</v>
          </cell>
          <cell r="AR382">
            <v>8345.487247525858</v>
          </cell>
          <cell r="AS382">
            <v>8683.8520392483424</v>
          </cell>
          <cell r="AT382">
            <v>8957.4996092530164</v>
          </cell>
          <cell r="AU382">
            <v>9813.4986703361319</v>
          </cell>
          <cell r="AV382">
            <v>10046.967882268351</v>
          </cell>
          <cell r="AW382">
            <v>9763.836757425368</v>
          </cell>
          <cell r="AX382">
            <v>9795.6224347196076</v>
          </cell>
          <cell r="AY382">
            <v>8958.3196980977154</v>
          </cell>
          <cell r="AZ382">
            <v>7255.8745723541797</v>
          </cell>
          <cell r="BA382">
            <v>7844.6419638775951</v>
          </cell>
          <cell r="BB382">
            <v>7571.1921604687586</v>
          </cell>
          <cell r="BC382">
            <v>7670.7160217184774</v>
          </cell>
          <cell r="BD382">
            <v>8574.7283174708773</v>
          </cell>
          <cell r="BE382">
            <v>9003.7364019238867</v>
          </cell>
          <cell r="BF382">
            <v>9160.3470731052021</v>
          </cell>
        </row>
        <row r="383">
          <cell r="D383" t="str">
            <v>Net New Shipments</v>
          </cell>
          <cell r="E383">
            <v>0</v>
          </cell>
          <cell r="F383">
            <v>0</v>
          </cell>
          <cell r="G383">
            <v>0</v>
          </cell>
          <cell r="H383">
            <v>0</v>
          </cell>
          <cell r="I383">
            <v>0</v>
          </cell>
          <cell r="J383">
            <v>0</v>
          </cell>
          <cell r="K383">
            <v>0</v>
          </cell>
          <cell r="L383">
            <v>2154.4279258633042</v>
          </cell>
          <cell r="M383">
            <v>1431.8287413540675</v>
          </cell>
          <cell r="N383">
            <v>1427.8595918647043</v>
          </cell>
          <cell r="O383">
            <v>953.61160988123447</v>
          </cell>
          <cell r="P383">
            <v>589.53163171141932</v>
          </cell>
          <cell r="Q383">
            <v>887.64315660427383</v>
          </cell>
          <cell r="R383">
            <v>990.52668140501191</v>
          </cell>
          <cell r="S383">
            <v>1503.3104159184295</v>
          </cell>
          <cell r="T383">
            <v>1801.5394963202853</v>
          </cell>
          <cell r="U383">
            <v>3146.2160175053746</v>
          </cell>
          <cell r="V383">
            <v>2892.3965025383804</v>
          </cell>
          <cell r="W383">
            <v>2211.6814212930331</v>
          </cell>
          <cell r="X383">
            <v>2256.9323671687307</v>
          </cell>
          <cell r="Y383">
            <v>1315.8714589340964</v>
          </cell>
          <cell r="Z383">
            <v>613.22897313866997</v>
          </cell>
          <cell r="AA383">
            <v>1092.0629408216787</v>
          </cell>
          <cell r="AB383">
            <v>1231.872103933536</v>
          </cell>
          <cell r="AC383">
            <v>1551.8714079240162</v>
          </cell>
          <cell r="AD383">
            <v>2011.8753605919046</v>
          </cell>
          <cell r="AE383">
            <v>1973.033136859814</v>
          </cell>
          <cell r="AF383">
            <v>1661.1299203622038</v>
          </cell>
          <cell r="AG383">
            <v>1498.1877227537771</v>
          </cell>
          <cell r="AH383">
            <v>870.38291686617595</v>
          </cell>
          <cell r="AI383">
            <v>1217.8912963978378</v>
          </cell>
          <cell r="AJ383">
            <v>1475.1593454862304</v>
          </cell>
          <cell r="AK383">
            <v>1320.9637064677227</v>
          </cell>
          <cell r="AL383">
            <v>906.9632570122485</v>
          </cell>
          <cell r="AM383">
            <v>499.60858267945878</v>
          </cell>
          <cell r="AN383">
            <v>481.9119988077</v>
          </cell>
          <cell r="AO383">
            <v>409.93846745690098</v>
          </cell>
          <cell r="AP383">
            <v>419.30597043455055</v>
          </cell>
          <cell r="AQ383">
            <v>429.78448370847036</v>
          </cell>
          <cell r="AR383">
            <v>658.24915439802862</v>
          </cell>
          <cell r="AS383">
            <v>476.49503385685966</v>
          </cell>
          <cell r="AT383">
            <v>443.99094885220984</v>
          </cell>
          <cell r="AU383">
            <v>447.0279280104005</v>
          </cell>
          <cell r="AV383">
            <v>438.23549517891661</v>
          </cell>
          <cell r="AW383">
            <v>431.73511927752406</v>
          </cell>
          <cell r="AX383">
            <v>441.05046742415288</v>
          </cell>
          <cell r="AY383">
            <v>544.19838585038087</v>
          </cell>
          <cell r="AZ383">
            <v>607.77418484896771</v>
          </cell>
          <cell r="BA383">
            <v>745.38730164441279</v>
          </cell>
          <cell r="BB383">
            <v>446.12261391420907</v>
          </cell>
          <cell r="BC383">
            <v>450.58384005335392</v>
          </cell>
          <cell r="BD383">
            <v>455.0896784538927</v>
          </cell>
          <cell r="BE383">
            <v>459.6405752384162</v>
          </cell>
          <cell r="BF383">
            <v>464.23698099082685</v>
          </cell>
        </row>
        <row r="384">
          <cell r="D384" t="str">
            <v>Replacement Shipments</v>
          </cell>
          <cell r="E384">
            <v>0</v>
          </cell>
          <cell r="F384">
            <v>0</v>
          </cell>
          <cell r="G384">
            <v>0</v>
          </cell>
          <cell r="H384">
            <v>0</v>
          </cell>
          <cell r="I384">
            <v>0</v>
          </cell>
          <cell r="J384">
            <v>0</v>
          </cell>
          <cell r="K384">
            <v>0</v>
          </cell>
          <cell r="L384">
            <v>122.95349965597052</v>
          </cell>
          <cell r="M384">
            <v>125.97698538188679</v>
          </cell>
          <cell r="N384">
            <v>129.01466199853556</v>
          </cell>
          <cell r="O384">
            <v>132.06397728940922</v>
          </cell>
          <cell r="P384">
            <v>135.1222996042398</v>
          </cell>
          <cell r="Q384">
            <v>142.75980163074871</v>
          </cell>
          <cell r="R384">
            <v>139.14021636630781</v>
          </cell>
          <cell r="S384">
            <v>142.14140340146449</v>
          </cell>
          <cell r="T384">
            <v>140.83081478033787</v>
          </cell>
          <cell r="U384">
            <v>140.54204067851191</v>
          </cell>
          <cell r="V384">
            <v>150.92017134861931</v>
          </cell>
          <cell r="W384">
            <v>148.24642517954584</v>
          </cell>
          <cell r="X384">
            <v>155.96178685549856</v>
          </cell>
          <cell r="Y384">
            <v>157.39290760101619</v>
          </cell>
          <cell r="Z384">
            <v>169.46614798909906</v>
          </cell>
          <cell r="AA384">
            <v>177.51083974478388</v>
          </cell>
          <cell r="AB384">
            <v>168.57907570652213</v>
          </cell>
          <cell r="AC384">
            <v>176.71044289739532</v>
          </cell>
          <cell r="AD384">
            <v>169.49010851582398</v>
          </cell>
          <cell r="AE384">
            <v>175.10374582927778</v>
          </cell>
          <cell r="AF384">
            <v>187.55050183870674</v>
          </cell>
          <cell r="AG384">
            <v>179.90404536176658</v>
          </cell>
          <cell r="AH384">
            <v>190.9772621130119</v>
          </cell>
          <cell r="AI384">
            <v>187.98588201055884</v>
          </cell>
          <cell r="AJ384">
            <v>193.24243111355355</v>
          </cell>
          <cell r="AK384">
            <v>202.82176732272137</v>
          </cell>
          <cell r="AL384">
            <v>193.67733436138639</v>
          </cell>
          <cell r="AM384">
            <v>198.97895327110987</v>
          </cell>
          <cell r="AN384">
            <v>199.18232190967683</v>
          </cell>
          <cell r="AO384">
            <v>206.80401333539038</v>
          </cell>
          <cell r="AP384">
            <v>214.96578279612743</v>
          </cell>
          <cell r="AQ384">
            <v>202.01531955586205</v>
          </cell>
          <cell r="AR384">
            <v>203.57200479023894</v>
          </cell>
          <cell r="AS384">
            <v>203.61268342656513</v>
          </cell>
          <cell r="AT384">
            <v>210.57270059573369</v>
          </cell>
          <cell r="AU384">
            <v>218.82058832039513</v>
          </cell>
          <cell r="AV384">
            <v>205.96645719486804</v>
          </cell>
          <cell r="AW384">
            <v>209.62348665702055</v>
          </cell>
          <cell r="AX384">
            <v>207.99324516026491</v>
          </cell>
          <cell r="AY384">
            <v>214.65444252892547</v>
          </cell>
          <cell r="AZ384">
            <v>222.93025011369252</v>
          </cell>
          <cell r="BA384">
            <v>209.99528751654242</v>
          </cell>
          <cell r="BB384">
            <v>213.59255707375362</v>
          </cell>
          <cell r="BC384">
            <v>212.04795436592076</v>
          </cell>
          <cell r="BD384">
            <v>219.65742147983195</v>
          </cell>
          <cell r="BE384">
            <v>228.51770044938655</v>
          </cell>
          <cell r="BF384">
            <v>216.84785650123871</v>
          </cell>
        </row>
        <row r="385">
          <cell r="D385" t="str">
            <v>Net New Shipments</v>
          </cell>
          <cell r="E385">
            <v>0</v>
          </cell>
          <cell r="F385">
            <v>0</v>
          </cell>
          <cell r="G385">
            <v>0</v>
          </cell>
          <cell r="H385">
            <v>0</v>
          </cell>
          <cell r="I385">
            <v>0</v>
          </cell>
          <cell r="J385">
            <v>0</v>
          </cell>
          <cell r="K385">
            <v>0</v>
          </cell>
          <cell r="L385">
            <v>19.806301974778194</v>
          </cell>
          <cell r="M385">
            <v>13.163230984421034</v>
          </cell>
          <cell r="N385">
            <v>13.126741402928918</v>
          </cell>
          <cell r="O385">
            <v>8.7668374909286513</v>
          </cell>
          <cell r="P385">
            <v>5.4197410742721104</v>
          </cell>
          <cell r="Q385">
            <v>8.1603697178705819</v>
          </cell>
          <cell r="R385">
            <v>9.1062088132380268</v>
          </cell>
          <cell r="S385">
            <v>13.820383454034072</v>
          </cell>
          <cell r="T385">
            <v>16.56209282067833</v>
          </cell>
          <cell r="U385">
            <v>28.924107310587143</v>
          </cell>
          <cell r="V385">
            <v>26.590668396164574</v>
          </cell>
          <cell r="W385">
            <v>20.332650526976295</v>
          </cell>
          <cell r="X385">
            <v>20.748656041896766</v>
          </cell>
          <cell r="Y385">
            <v>12.097200914807786</v>
          </cell>
          <cell r="Z385">
            <v>5.6375978401787279</v>
          </cell>
          <cell r="AA385">
            <v>10.039662093922848</v>
          </cell>
          <cell r="AB385">
            <v>11.324969655244445</v>
          </cell>
          <cell r="AC385">
            <v>14.266819215616588</v>
          </cell>
          <cell r="AD385">
            <v>18.495773494734863</v>
          </cell>
          <cell r="AE385">
            <v>18.138685284275766</v>
          </cell>
          <cell r="AF385">
            <v>15.271265484014634</v>
          </cell>
          <cell r="AG385">
            <v>13.773288999619808</v>
          </cell>
          <cell r="AH385">
            <v>8.0016911580979642</v>
          </cell>
          <cell r="AI385">
            <v>11.196439899117991</v>
          </cell>
          <cell r="AJ385">
            <v>13.561582221836829</v>
          </cell>
          <cell r="AK385">
            <v>12.144015473406057</v>
          </cell>
          <cell r="AL385">
            <v>8.3379851944756638</v>
          </cell>
          <cell r="AM385">
            <v>4.5930515191290624</v>
          </cell>
          <cell r="AN385">
            <v>4.430361516888297</v>
          </cell>
          <cell r="AO385">
            <v>3.768687260343313</v>
          </cell>
          <cell r="AP385">
            <v>3.8548055242677037</v>
          </cell>
          <cell r="AQ385">
            <v>3.9511376390059922</v>
          </cell>
          <cell r="AR385">
            <v>6.0514818667816144</v>
          </cell>
          <cell r="AS385">
            <v>4.3805617336997784</v>
          </cell>
          <cell r="AT385">
            <v>4.081741933191779</v>
          </cell>
          <cell r="AU385">
            <v>4.1096617932973913</v>
          </cell>
          <cell r="AV385">
            <v>4.028830321674377</v>
          </cell>
          <cell r="AW385">
            <v>3.969070416733075</v>
          </cell>
          <cell r="AX385">
            <v>4.054709205655854</v>
          </cell>
          <cell r="AY385">
            <v>5.0029789509064813</v>
          </cell>
          <cell r="AZ385">
            <v>5.5874503356940295</v>
          </cell>
          <cell r="BA385">
            <v>6.8525689846962905</v>
          </cell>
          <cell r="BB385">
            <v>4.1013389693330282</v>
          </cell>
          <cell r="BC385">
            <v>4.1423523590262903</v>
          </cell>
          <cell r="BD385">
            <v>4.1837758826163736</v>
          </cell>
          <cell r="BE385">
            <v>4.2256136414428056</v>
          </cell>
          <cell r="BF385">
            <v>4.2678697778571859</v>
          </cell>
        </row>
        <row r="386">
          <cell r="D386" t="str">
            <v>Replacement Shipments</v>
          </cell>
          <cell r="E386">
            <v>0</v>
          </cell>
          <cell r="F386">
            <v>0</v>
          </cell>
          <cell r="G386">
            <v>0</v>
          </cell>
          <cell r="H386">
            <v>0</v>
          </cell>
          <cell r="I386">
            <v>0</v>
          </cell>
          <cell r="J386">
            <v>0</v>
          </cell>
          <cell r="K386">
            <v>0</v>
          </cell>
          <cell r="L386">
            <v>461.22032794793631</v>
          </cell>
          <cell r="M386">
            <v>474.10369096160315</v>
          </cell>
          <cell r="N386">
            <v>487.12052780348131</v>
          </cell>
          <cell r="O386">
            <v>500.26213490587645</v>
          </cell>
          <cell r="P386">
            <v>513.51938683704907</v>
          </cell>
          <cell r="Q386">
            <v>526.88274194795235</v>
          </cell>
          <cell r="R386">
            <v>540.34224917048709</v>
          </cell>
          <cell r="S386">
            <v>553.88755597996112</v>
          </cell>
          <cell r="T386">
            <v>567.50791753090414</v>
          </cell>
          <cell r="U386">
            <v>581.19220697171602</v>
          </cell>
          <cell r="V386">
            <v>594.92892693983538</v>
          </cell>
          <cell r="W386">
            <v>608.70622223521354</v>
          </cell>
          <cell r="X386">
            <v>670.62545625575422</v>
          </cell>
          <cell r="Y386">
            <v>627.95572473862012</v>
          </cell>
          <cell r="Z386">
            <v>642.20486506168254</v>
          </cell>
          <cell r="AA386">
            <v>618.38737049557051</v>
          </cell>
          <cell r="AB386">
            <v>602.91919902924406</v>
          </cell>
          <cell r="AC386">
            <v>641.45054766039834</v>
          </cell>
          <cell r="AD386">
            <v>664.39356107701701</v>
          </cell>
          <cell r="AE386">
            <v>721.7609738033201</v>
          </cell>
          <cell r="AF386">
            <v>762.03477185791826</v>
          </cell>
          <cell r="AG386">
            <v>891.22906100274338</v>
          </cell>
          <cell r="AH386">
            <v>886.80457654740837</v>
          </cell>
          <cell r="AI386">
            <v>845.49407158996496</v>
          </cell>
          <cell r="AJ386">
            <v>913.70627321239317</v>
          </cell>
          <cell r="AK386">
            <v>791.97118045776369</v>
          </cell>
          <cell r="AL386">
            <v>746.40494050374764</v>
          </cell>
          <cell r="AM386">
            <v>765.24692203888765</v>
          </cell>
          <cell r="AN386">
            <v>763.30010462747327</v>
          </cell>
          <cell r="AO386">
            <v>831.57855031852637</v>
          </cell>
          <cell r="AP386">
            <v>897.29544412341806</v>
          </cell>
          <cell r="AQ386">
            <v>953.35343322944516</v>
          </cell>
          <cell r="AR386">
            <v>967.56654716166895</v>
          </cell>
          <cell r="AS386">
            <v>1083.7415614707793</v>
          </cell>
          <cell r="AT386">
            <v>1023.4994566890067</v>
          </cell>
          <cell r="AU386">
            <v>956.92697655325185</v>
          </cell>
          <cell r="AV386">
            <v>1048.6783283025843</v>
          </cell>
          <cell r="AW386">
            <v>912.83485983386163</v>
          </cell>
          <cell r="AX386">
            <v>829.38898901674838</v>
          </cell>
          <cell r="AY386">
            <v>810.95940547417115</v>
          </cell>
          <cell r="AZ386">
            <v>807.39341092060226</v>
          </cell>
          <cell r="BA386">
            <v>869.08652366559659</v>
          </cell>
          <cell r="BB386">
            <v>935.66051208323574</v>
          </cell>
          <cell r="BC386">
            <v>992.67724945954012</v>
          </cell>
          <cell r="BD386">
            <v>1027.7941025117639</v>
          </cell>
          <cell r="BE386">
            <v>1127.3392339234001</v>
          </cell>
          <cell r="BF386">
            <v>1064.123116086475</v>
          </cell>
        </row>
        <row r="387">
          <cell r="D387" t="str">
            <v>Net New Shipments</v>
          </cell>
          <cell r="E387">
            <v>0</v>
          </cell>
          <cell r="F387">
            <v>0</v>
          </cell>
          <cell r="G387">
            <v>0</v>
          </cell>
          <cell r="H387">
            <v>0</v>
          </cell>
          <cell r="I387">
            <v>0</v>
          </cell>
          <cell r="J387">
            <v>0</v>
          </cell>
          <cell r="K387">
            <v>0</v>
          </cell>
          <cell r="L387">
            <v>209.4051283078179</v>
          </cell>
          <cell r="M387">
            <v>153.85203377701691</v>
          </cell>
          <cell r="N387">
            <v>155.08433725820123</v>
          </cell>
          <cell r="O387">
            <v>118.12523558969406</v>
          </cell>
          <cell r="P387">
            <v>89.399812192194986</v>
          </cell>
          <cell r="Q387">
            <v>114.56780571244599</v>
          </cell>
          <cell r="R387">
            <v>124.05131190652992</v>
          </cell>
          <cell r="S387">
            <v>167.87341782335898</v>
          </cell>
          <cell r="T387">
            <v>194.52685432701401</v>
          </cell>
          <cell r="U387">
            <v>310.03685403102736</v>
          </cell>
          <cell r="V387">
            <v>291.875649607573</v>
          </cell>
          <cell r="W387">
            <v>236.78784935475142</v>
          </cell>
          <cell r="X387">
            <v>243.08081695663896</v>
          </cell>
          <cell r="Y387">
            <v>164.01545571914357</v>
          </cell>
          <cell r="Z387">
            <v>104.2000754420651</v>
          </cell>
          <cell r="AA387">
            <v>146.85955154331714</v>
          </cell>
          <cell r="AB387">
            <v>160.38090559822922</v>
          </cell>
          <cell r="AC387">
            <v>190.12800265812803</v>
          </cell>
          <cell r="AD387">
            <v>232.90188304640105</v>
          </cell>
          <cell r="AE387">
            <v>231.59245942612506</v>
          </cell>
          <cell r="AF387">
            <v>205.53177530375069</v>
          </cell>
          <cell r="AG387">
            <v>192.5125004680358</v>
          </cell>
          <cell r="AH387">
            <v>136.69488014159833</v>
          </cell>
          <cell r="AI387">
            <v>111.43290496328693</v>
          </cell>
          <cell r="AJ387">
            <v>134.97205509019113</v>
          </cell>
          <cell r="AK387">
            <v>120.86367937609793</v>
          </cell>
          <cell r="AL387">
            <v>82.984048513000744</v>
          </cell>
          <cell r="AM387">
            <v>45.712483435283502</v>
          </cell>
          <cell r="AN387">
            <v>44.09330629312899</v>
          </cell>
          <cell r="AO387">
            <v>37.507973347070219</v>
          </cell>
          <cell r="AP387">
            <v>38.365067959817679</v>
          </cell>
          <cell r="AQ387">
            <v>39.323816230094963</v>
          </cell>
          <cell r="AR387">
            <v>60.227555350094903</v>
          </cell>
          <cell r="AS387">
            <v>43.597672452620827</v>
          </cell>
          <cell r="AT387">
            <v>40.623659397468145</v>
          </cell>
          <cell r="AU387">
            <v>40.90153264519904</v>
          </cell>
          <cell r="AV387">
            <v>40.097054991891127</v>
          </cell>
          <cell r="AW387">
            <v>39.502292739967743</v>
          </cell>
          <cell r="AX387">
            <v>40.354615363336052</v>
          </cell>
          <cell r="AY387">
            <v>49.792298533537178</v>
          </cell>
          <cell r="AZ387">
            <v>55.60926757562811</v>
          </cell>
          <cell r="BA387">
            <v>68.200398993449198</v>
          </cell>
          <cell r="BB387">
            <v>40.818699489282153</v>
          </cell>
          <cell r="BC387">
            <v>41.226886484175338</v>
          </cell>
          <cell r="BD387">
            <v>41.639155349015709</v>
          </cell>
          <cell r="BE387">
            <v>42.055546902507558</v>
          </cell>
          <cell r="BF387">
            <v>42.476102371532761</v>
          </cell>
        </row>
        <row r="388">
          <cell r="D388" t="str">
            <v>Replacement Shipments</v>
          </cell>
          <cell r="E388">
            <v>0</v>
          </cell>
          <cell r="F388">
            <v>0</v>
          </cell>
          <cell r="G388">
            <v>0</v>
          </cell>
          <cell r="H388">
            <v>0</v>
          </cell>
          <cell r="I388">
            <v>0</v>
          </cell>
          <cell r="J388">
            <v>0</v>
          </cell>
          <cell r="K388">
            <v>0</v>
          </cell>
          <cell r="L388">
            <v>256.92686761480581</v>
          </cell>
          <cell r="M388">
            <v>263.85827730814771</v>
          </cell>
          <cell r="N388">
            <v>270.85068271388059</v>
          </cell>
          <cell r="O388">
            <v>277.89905118430937</v>
          </cell>
          <cell r="P388">
            <v>284.99813412774017</v>
          </cell>
          <cell r="Q388">
            <v>292.14247120820016</v>
          </cell>
          <cell r="R388">
            <v>299.32639516403208</v>
          </cell>
          <cell r="S388">
            <v>306.54403724825266</v>
          </cell>
          <cell r="T388">
            <v>313.78933329156479</v>
          </cell>
          <cell r="U388">
            <v>321.05603038685479</v>
          </cell>
          <cell r="V388">
            <v>348.69053471545885</v>
          </cell>
          <cell r="W388">
            <v>328.38844105502193</v>
          </cell>
          <cell r="X388">
            <v>335.60239881625989</v>
          </cell>
          <cell r="Y388">
            <v>324.65669607143712</v>
          </cell>
          <cell r="Z388">
            <v>317.85678006058504</v>
          </cell>
          <cell r="AA388">
            <v>336.77940893674702</v>
          </cell>
          <cell r="AB388">
            <v>348.22076760120638</v>
          </cell>
          <cell r="AC388">
            <v>375.82638693138193</v>
          </cell>
          <cell r="AD388">
            <v>395.21081167723082</v>
          </cell>
          <cell r="AE388">
            <v>456.0846771533844</v>
          </cell>
          <cell r="AF388">
            <v>474.47961946344731</v>
          </cell>
          <cell r="AG388">
            <v>427.8575638207073</v>
          </cell>
          <cell r="AH388">
            <v>437.45627768162535</v>
          </cell>
          <cell r="AI388">
            <v>389.42212927066379</v>
          </cell>
          <cell r="AJ388">
            <v>354.74154789980537</v>
          </cell>
          <cell r="AK388">
            <v>393.12205407974704</v>
          </cell>
          <cell r="AL388">
            <v>410.50195599126675</v>
          </cell>
          <cell r="AM388">
            <v>451.40997003941914</v>
          </cell>
          <cell r="AN388">
            <v>489.91968216950795</v>
          </cell>
          <cell r="AO388">
            <v>549.73442159381932</v>
          </cell>
          <cell r="AP388">
            <v>555.87174819909342</v>
          </cell>
          <cell r="AQ388">
            <v>502.98983042193839</v>
          </cell>
          <cell r="AR388">
            <v>487.1045455836927</v>
          </cell>
          <cell r="AS388">
            <v>439.61975300066064</v>
          </cell>
          <cell r="AT388">
            <v>415.54294617362746</v>
          </cell>
          <cell r="AU388">
            <v>447.56799625403744</v>
          </cell>
          <cell r="AV388">
            <v>447.88411025009884</v>
          </cell>
          <cell r="AW388">
            <v>472.00225419466199</v>
          </cell>
          <cell r="AX388">
            <v>509.78256916005307</v>
          </cell>
          <cell r="AY388">
            <v>566.63078747040993</v>
          </cell>
          <cell r="AZ388">
            <v>573.15421289349524</v>
          </cell>
          <cell r="BA388">
            <v>520.70418626141111</v>
          </cell>
          <cell r="BB388">
            <v>514.23549189293385</v>
          </cell>
          <cell r="BC388">
            <v>459.25936984454751</v>
          </cell>
          <cell r="BD388">
            <v>433.84284753257987</v>
          </cell>
          <cell r="BE388">
            <v>465.9930722796538</v>
          </cell>
          <cell r="BF388">
            <v>465.94679002881514</v>
          </cell>
        </row>
        <row r="389">
          <cell r="D389" t="str">
            <v>Net New Shipments</v>
          </cell>
          <cell r="E389">
            <v>0</v>
          </cell>
          <cell r="F389">
            <v>0</v>
          </cell>
          <cell r="G389">
            <v>0</v>
          </cell>
          <cell r="H389">
            <v>0</v>
          </cell>
          <cell r="I389">
            <v>0</v>
          </cell>
          <cell r="J389">
            <v>0</v>
          </cell>
          <cell r="K389">
            <v>0</v>
          </cell>
          <cell r="L389">
            <v>91.763667100653038</v>
          </cell>
          <cell r="M389">
            <v>64.530163746874223</v>
          </cell>
          <cell r="N389">
            <v>64.751716102379305</v>
          </cell>
          <cell r="O389">
            <v>46.757644887127753</v>
          </cell>
          <cell r="P389">
            <v>32.858645932844865</v>
          </cell>
          <cell r="Q389">
            <v>44.636937728546854</v>
          </cell>
          <cell r="R389">
            <v>48.894372437174297</v>
          </cell>
          <cell r="S389">
            <v>69.282349683129269</v>
          </cell>
          <cell r="T389">
            <v>81.421478385665978</v>
          </cell>
          <cell r="U389">
            <v>135.02864676652962</v>
          </cell>
          <cell r="V389">
            <v>125.78908474798845</v>
          </cell>
          <cell r="W389">
            <v>99.46912276568537</v>
          </cell>
          <cell r="X389">
            <v>101.85387886536546</v>
          </cell>
          <cell r="Y389">
            <v>64.765433199226663</v>
          </cell>
          <cell r="Z389">
            <v>36.884767839220331</v>
          </cell>
          <cell r="AA389">
            <v>56.342645143000027</v>
          </cell>
          <cell r="AB389">
            <v>62.281188390060379</v>
          </cell>
          <cell r="AC389">
            <v>75.583583108037146</v>
          </cell>
          <cell r="AD389">
            <v>94.708870492277129</v>
          </cell>
          <cell r="AE389">
            <v>93.649744440434915</v>
          </cell>
          <cell r="AF389">
            <v>81.392128735646111</v>
          </cell>
          <cell r="AG389">
            <v>75.132266601231095</v>
          </cell>
          <cell r="AH389">
            <v>49.648267902067346</v>
          </cell>
          <cell r="AI389">
            <v>50.197623729996849</v>
          </cell>
          <cell r="AJ389">
            <v>60.801398273822088</v>
          </cell>
          <cell r="AK389">
            <v>54.445942174290394</v>
          </cell>
          <cell r="AL389">
            <v>37.382154258832088</v>
          </cell>
          <cell r="AM389">
            <v>20.592284155242851</v>
          </cell>
          <cell r="AN389">
            <v>19.862886990545121</v>
          </cell>
          <cell r="AO389">
            <v>16.896365876590608</v>
          </cell>
          <cell r="AP389">
            <v>17.282464694401824</v>
          </cell>
          <cell r="AQ389">
            <v>17.714355839472773</v>
          </cell>
          <cell r="AR389">
            <v>27.130946309241153</v>
          </cell>
          <cell r="AS389">
            <v>19.63961684388687</v>
          </cell>
          <cell r="AT389">
            <v>18.299901358952411</v>
          </cell>
          <cell r="AU389">
            <v>18.425076025616363</v>
          </cell>
          <cell r="AV389">
            <v>18.062679778716301</v>
          </cell>
          <cell r="AW389">
            <v>17.794754862456106</v>
          </cell>
          <cell r="AX389">
            <v>18.178704023241153</v>
          </cell>
          <cell r="AY389">
            <v>22.43013468294339</v>
          </cell>
          <cell r="AZ389">
            <v>25.050527854243228</v>
          </cell>
          <cell r="BA389">
            <v>30.722504883425245</v>
          </cell>
          <cell r="BB389">
            <v>18.387761844545821</v>
          </cell>
          <cell r="BC389">
            <v>18.571639462990788</v>
          </cell>
          <cell r="BD389">
            <v>18.757355857620496</v>
          </cell>
          <cell r="BE389">
            <v>18.944929416197738</v>
          </cell>
          <cell r="BF389">
            <v>19.13437871035876</v>
          </cell>
        </row>
        <row r="390">
          <cell r="D390"/>
          <cell r="E390"/>
          <cell r="F390"/>
          <cell r="G390"/>
          <cell r="H390"/>
          <cell r="I390"/>
          <cell r="J390"/>
          <cell r="K390"/>
          <cell r="L390"/>
          <cell r="M390"/>
          <cell r="N390"/>
          <cell r="O390"/>
          <cell r="P390"/>
          <cell r="Q390"/>
          <cell r="R390"/>
          <cell r="S390"/>
          <cell r="T390"/>
          <cell r="U390"/>
          <cell r="V390"/>
          <cell r="W390"/>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cell r="BD390"/>
          <cell r="BE390"/>
          <cell r="BF390"/>
        </row>
        <row r="392">
          <cell r="D392" t="str">
            <v>Hospital</v>
          </cell>
        </row>
        <row r="394">
          <cell r="D394"/>
        </row>
        <row r="396">
          <cell r="D396"/>
          <cell r="E396"/>
          <cell r="F396"/>
          <cell r="G396"/>
          <cell r="H396"/>
          <cell r="I396"/>
          <cell r="J396"/>
          <cell r="K396"/>
          <cell r="L396"/>
          <cell r="M396"/>
          <cell r="N396"/>
          <cell r="O396"/>
          <cell r="P396"/>
          <cell r="Q396"/>
          <cell r="R396"/>
          <cell r="S396"/>
          <cell r="T396"/>
          <cell r="U396"/>
          <cell r="V396"/>
          <cell r="W396"/>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cell r="BD396"/>
          <cell r="BE396"/>
          <cell r="BF396"/>
        </row>
        <row r="397">
          <cell r="D397" t="str">
            <v>SHIPMENTS</v>
          </cell>
          <cell r="E397">
            <v>1981</v>
          </cell>
          <cell r="F397">
            <v>1982</v>
          </cell>
          <cell r="G397">
            <v>1983</v>
          </cell>
          <cell r="H397">
            <v>1984</v>
          </cell>
          <cell r="I397">
            <v>1985</v>
          </cell>
          <cell r="J397">
            <v>1986</v>
          </cell>
          <cell r="K397">
            <v>1987</v>
          </cell>
          <cell r="L397">
            <v>1988</v>
          </cell>
          <cell r="M397">
            <v>1989</v>
          </cell>
          <cell r="N397">
            <v>1990</v>
          </cell>
          <cell r="O397">
            <v>1991</v>
          </cell>
          <cell r="P397">
            <v>1992</v>
          </cell>
          <cell r="Q397">
            <v>1993</v>
          </cell>
          <cell r="R397">
            <v>1994</v>
          </cell>
          <cell r="S397">
            <v>1995</v>
          </cell>
          <cell r="T397">
            <v>1996</v>
          </cell>
          <cell r="U397">
            <v>1997</v>
          </cell>
          <cell r="V397">
            <v>1998</v>
          </cell>
          <cell r="W397">
            <v>1999</v>
          </cell>
          <cell r="X397">
            <v>2000</v>
          </cell>
          <cell r="Y397">
            <v>2001</v>
          </cell>
          <cell r="Z397">
            <v>2002</v>
          </cell>
          <cell r="AA397">
            <v>2003</v>
          </cell>
          <cell r="AB397">
            <v>2004</v>
          </cell>
          <cell r="AC397">
            <v>2005</v>
          </cell>
          <cell r="AD397">
            <v>2006</v>
          </cell>
          <cell r="AE397">
            <v>2007</v>
          </cell>
          <cell r="AF397">
            <v>2008</v>
          </cell>
          <cell r="AG397">
            <v>2009</v>
          </cell>
          <cell r="AH397">
            <v>2010</v>
          </cell>
          <cell r="AI397">
            <v>2011</v>
          </cell>
          <cell r="AJ397">
            <v>2012</v>
          </cell>
          <cell r="AK397">
            <v>2013</v>
          </cell>
          <cell r="AL397">
            <v>2014</v>
          </cell>
          <cell r="AM397">
            <v>2015</v>
          </cell>
          <cell r="AN397">
            <v>2016</v>
          </cell>
          <cell r="AO397">
            <v>2017</v>
          </cell>
          <cell r="AP397">
            <v>2018</v>
          </cell>
          <cell r="AQ397">
            <v>2019</v>
          </cell>
          <cell r="AR397">
            <v>2020</v>
          </cell>
          <cell r="AS397">
            <v>2021</v>
          </cell>
          <cell r="AT397">
            <v>2022</v>
          </cell>
          <cell r="AU397">
            <v>2023</v>
          </cell>
          <cell r="AV397">
            <v>2024</v>
          </cell>
          <cell r="AW397">
            <v>2025</v>
          </cell>
          <cell r="AX397">
            <v>2026</v>
          </cell>
          <cell r="AY397">
            <v>2027</v>
          </cell>
          <cell r="AZ397">
            <v>2028</v>
          </cell>
          <cell r="BA397">
            <v>2029</v>
          </cell>
          <cell r="BB397">
            <v>2030</v>
          </cell>
          <cell r="BC397">
            <v>2031</v>
          </cell>
          <cell r="BD397">
            <v>2032</v>
          </cell>
          <cell r="BE397">
            <v>2033</v>
          </cell>
          <cell r="BF397">
            <v>2034</v>
          </cell>
        </row>
        <row r="398">
          <cell r="D398" t="str">
            <v>Replacement Shipments</v>
          </cell>
          <cell r="E398">
            <v>0</v>
          </cell>
          <cell r="F398">
            <v>0</v>
          </cell>
          <cell r="G398">
            <v>0</v>
          </cell>
          <cell r="H398">
            <v>0</v>
          </cell>
          <cell r="I398">
            <v>0</v>
          </cell>
          <cell r="J398">
            <v>0</v>
          </cell>
          <cell r="K398">
            <v>0</v>
          </cell>
          <cell r="L398">
            <v>68.435302745976514</v>
          </cell>
          <cell r="M398">
            <v>70.679519914671033</v>
          </cell>
          <cell r="N398">
            <v>72.961749492741177</v>
          </cell>
          <cell r="O398">
            <v>75.28094010601275</v>
          </cell>
          <cell r="P398">
            <v>77.635950079473517</v>
          </cell>
          <cell r="Q398">
            <v>80.025546775067141</v>
          </cell>
          <cell r="R398">
            <v>82.448406136742733</v>
          </cell>
          <cell r="S398">
            <v>84.903112450930962</v>
          </cell>
          <cell r="T398">
            <v>87.388158330126203</v>
          </cell>
          <cell r="U398">
            <v>81.844386257976453</v>
          </cell>
          <cell r="V398">
            <v>89.487449050671032</v>
          </cell>
          <cell r="W398">
            <v>87.69849262874115</v>
          </cell>
          <cell r="X398">
            <v>87.377617410012718</v>
          </cell>
          <cell r="Y398">
            <v>99.611751271473452</v>
          </cell>
          <cell r="Z398">
            <v>96.866488111067042</v>
          </cell>
          <cell r="AA398">
            <v>99.387193888742786</v>
          </cell>
          <cell r="AB398">
            <v>100.98111658693108</v>
          </cell>
          <cell r="AC398">
            <v>101.0876241061261</v>
          </cell>
          <cell r="AD398">
            <v>103.02735008997638</v>
          </cell>
          <cell r="AE398">
            <v>114.244698010671</v>
          </cell>
          <cell r="AF398">
            <v>126.49592382074115</v>
          </cell>
          <cell r="AG398">
            <v>122.08045921801272</v>
          </cell>
          <cell r="AH398">
            <v>127.88206966347349</v>
          </cell>
          <cell r="AI398">
            <v>115.15225524706705</v>
          </cell>
          <cell r="AJ398">
            <v>118.09550749674278</v>
          </cell>
          <cell r="AK398">
            <v>121.28776503493111</v>
          </cell>
          <cell r="AL398">
            <v>166.16954010612608</v>
          </cell>
          <cell r="AM398">
            <v>119.36739008997642</v>
          </cell>
          <cell r="AN398">
            <v>142.24281719253685</v>
          </cell>
          <cell r="AO398">
            <v>153.47431005574163</v>
          </cell>
          <cell r="AP398">
            <v>151.39674354603017</v>
          </cell>
          <cell r="AQ398">
            <v>137.94479911891182</v>
          </cell>
          <cell r="AR398">
            <v>127.17662626377944</v>
          </cell>
          <cell r="AS398">
            <v>135.91654686824648</v>
          </cell>
          <cell r="AT398">
            <v>140.61841383539593</v>
          </cell>
          <cell r="AU398">
            <v>183.71686656492943</v>
          </cell>
          <cell r="AV398">
            <v>138.5145802279535</v>
          </cell>
          <cell r="AW398">
            <v>158.53778772093867</v>
          </cell>
          <cell r="AX398">
            <v>171.52906885706079</v>
          </cell>
          <cell r="AY398">
            <v>169.64192835412064</v>
          </cell>
          <cell r="AZ398">
            <v>154.20291606164352</v>
          </cell>
          <cell r="BA398">
            <v>144.7152970407775</v>
          </cell>
          <cell r="BB398">
            <v>148.4612231453072</v>
          </cell>
          <cell r="BC398">
            <v>152.32734432536733</v>
          </cell>
          <cell r="BD398">
            <v>195.43910148457257</v>
          </cell>
          <cell r="BE398">
            <v>150.03347837303431</v>
          </cell>
          <cell r="BF398">
            <v>168.98687164874511</v>
          </cell>
        </row>
        <row r="399">
          <cell r="D399" t="str">
            <v>Net New Shipments</v>
          </cell>
          <cell r="E399">
            <v>0</v>
          </cell>
          <cell r="F399">
            <v>0</v>
          </cell>
          <cell r="G399">
            <v>0</v>
          </cell>
          <cell r="H399">
            <v>0</v>
          </cell>
          <cell r="I399">
            <v>0</v>
          </cell>
          <cell r="J399">
            <v>0</v>
          </cell>
          <cell r="K399">
            <v>0</v>
          </cell>
          <cell r="L399">
            <v>13.409083511999938</v>
          </cell>
          <cell r="M399">
            <v>18.807929136000002</v>
          </cell>
          <cell r="N399">
            <v>14.736743135999973</v>
          </cell>
          <cell r="O399">
            <v>12.096677303999968</v>
          </cell>
          <cell r="P399">
            <v>21.975801191999949</v>
          </cell>
          <cell r="Q399">
            <v>16.840941335999901</v>
          </cell>
          <cell r="R399">
            <v>16.938787752000053</v>
          </cell>
          <cell r="S399">
            <v>16.078004136000118</v>
          </cell>
          <cell r="T399">
            <v>13.699465775999897</v>
          </cell>
          <cell r="U399">
            <v>21.182963831999928</v>
          </cell>
          <cell r="V399">
            <v>24.75724895999997</v>
          </cell>
          <cell r="W399">
            <v>38.797431191999998</v>
          </cell>
          <cell r="X399">
            <v>34.702841807999995</v>
          </cell>
          <cell r="Y399">
            <v>28.270318392000036</v>
          </cell>
          <cell r="Z399">
            <v>18.285767136</v>
          </cell>
          <cell r="AA399">
            <v>18.708313608000005</v>
          </cell>
          <cell r="AB399">
            <v>20.306648448000033</v>
          </cell>
          <cell r="AC399">
            <v>65.081915999999993</v>
          </cell>
          <cell r="AD399">
            <v>16.340040000000045</v>
          </cell>
          <cell r="AE399">
            <v>27.998119181865832</v>
          </cell>
          <cell r="AF399">
            <v>26.978386235000471</v>
          </cell>
          <cell r="AG399">
            <v>29.316284328017446</v>
          </cell>
          <cell r="AH399">
            <v>10.06272945543833</v>
          </cell>
          <cell r="AI399">
            <v>12.024371016712394</v>
          </cell>
          <cell r="AJ399">
            <v>17.82103937150373</v>
          </cell>
          <cell r="AK399">
            <v>19.330648800464814</v>
          </cell>
          <cell r="AL399">
            <v>17.547326458803354</v>
          </cell>
          <cell r="AM399">
            <v>19.147190137977077</v>
          </cell>
          <cell r="AN399">
            <v>16.294970528401812</v>
          </cell>
          <cell r="AO399">
            <v>18.054758801319167</v>
          </cell>
          <cell r="AP399">
            <v>18.245184808090471</v>
          </cell>
          <cell r="AQ399">
            <v>16.258116942731704</v>
          </cell>
          <cell r="AR399">
            <v>17.53867077699806</v>
          </cell>
          <cell r="AS399">
            <v>12.544676277060717</v>
          </cell>
          <cell r="AT399">
            <v>11.708930489971408</v>
          </cell>
          <cell r="AU399">
            <v>11.722234919643142</v>
          </cell>
          <cell r="AV399">
            <v>11.518898145080811</v>
          </cell>
          <cell r="AW399">
            <v>10.449083927806441</v>
          </cell>
          <cell r="AX399">
            <v>8.3075758656618746</v>
          </cell>
          <cell r="AY399">
            <v>10.045944829643986</v>
          </cell>
          <cell r="AZ399">
            <v>11.51219763917743</v>
          </cell>
          <cell r="BA399">
            <v>10.720593211733103</v>
          </cell>
          <cell r="BB399">
            <v>11.526612275813704</v>
          </cell>
          <cell r="BC399">
            <v>11.641878398572089</v>
          </cell>
          <cell r="BD399">
            <v>11.758297182557499</v>
          </cell>
          <cell r="BE399">
            <v>11.875880154383367</v>
          </cell>
          <cell r="BF399">
            <v>11.99463895592703</v>
          </cell>
        </row>
        <row r="400">
          <cell r="D400" t="str">
            <v>Replacement Shipments</v>
          </cell>
          <cell r="E400">
            <v>0</v>
          </cell>
          <cell r="F400">
            <v>0</v>
          </cell>
          <cell r="G400">
            <v>0</v>
          </cell>
          <cell r="H400">
            <v>0</v>
          </cell>
          <cell r="I400">
            <v>0</v>
          </cell>
          <cell r="J400">
            <v>0</v>
          </cell>
          <cell r="K400">
            <v>0</v>
          </cell>
          <cell r="L400">
            <v>60.103934607293922</v>
          </cell>
          <cell r="M400">
            <v>62.226232220633129</v>
          </cell>
          <cell r="N400">
            <v>64.392142048249184</v>
          </cell>
          <cell r="O400">
            <v>66.601023251965387</v>
          </cell>
          <cell r="P400">
            <v>68.852147464955905</v>
          </cell>
          <cell r="Q400">
            <v>71.144697167820908</v>
          </cell>
          <cell r="R400">
            <v>73.47776423173454</v>
          </cell>
          <cell r="S400">
            <v>75.850348638965656</v>
          </cell>
          <cell r="T400">
            <v>78.261357390809877</v>
          </cell>
          <cell r="U400">
            <v>80.709603612660857</v>
          </cell>
          <cell r="V400">
            <v>83.193805865586953</v>
          </cell>
          <cell r="W400">
            <v>85.712587673369114</v>
          </cell>
          <cell r="X400">
            <v>88.264477273494052</v>
          </cell>
          <cell r="Y400">
            <v>90.84790760008643</v>
          </cell>
          <cell r="Z400">
            <v>80.217559875293773</v>
          </cell>
          <cell r="AA400">
            <v>90.438125924633127</v>
          </cell>
          <cell r="AB400">
            <v>86.497256752249186</v>
          </cell>
          <cell r="AC400">
            <v>84.746039207965339</v>
          </cell>
          <cell r="AD400">
            <v>101.8158492529559</v>
          </cell>
          <cell r="AE400">
            <v>96.406109171820702</v>
          </cell>
          <cell r="AF400">
            <v>98.885945859734733</v>
          </cell>
          <cell r="AG400">
            <v>99.967354842965719</v>
          </cell>
          <cell r="AH400">
            <v>98.810556054809837</v>
          </cell>
          <cell r="AI400">
            <v>112.48404936066069</v>
          </cell>
          <cell r="AJ400">
            <v>120.32967930558679</v>
          </cell>
          <cell r="AK400">
            <v>143.90873446136919</v>
          </cell>
          <cell r="AL400">
            <v>140.31873998549415</v>
          </cell>
          <cell r="AM400">
            <v>133.25338518808638</v>
          </cell>
          <cell r="AN400">
            <v>107.64621057929389</v>
          </cell>
          <cell r="AO400">
            <v>118.50059633663292</v>
          </cell>
          <cell r="AP400">
            <v>116.95722942424925</v>
          </cell>
          <cell r="AQ400">
            <v>182.36891320796548</v>
          </cell>
          <cell r="AR400">
            <v>126.32590925295597</v>
          </cell>
          <cell r="AS400">
            <v>138.40328794461954</v>
          </cell>
          <cell r="AT400">
            <v>139.35352521223541</v>
          </cell>
          <cell r="AU400">
            <v>143.9417813349919</v>
          </cell>
          <cell r="AV400">
            <v>113.90465023796733</v>
          </cell>
          <cell r="AW400">
            <v>130.52060588572928</v>
          </cell>
          <cell r="AX400">
            <v>147.06123836284229</v>
          </cell>
          <cell r="AY400">
            <v>172.90470766206676</v>
          </cell>
          <cell r="AZ400">
            <v>166.63972967369887</v>
          </cell>
          <cell r="BA400">
            <v>161.97417039505234</v>
          </cell>
          <cell r="BB400">
            <v>132.08866637189658</v>
          </cell>
          <cell r="BC400">
            <v>145.58273453861145</v>
          </cell>
          <cell r="BD400">
            <v>144.32500663638518</v>
          </cell>
          <cell r="BE400">
            <v>206.7560886220628</v>
          </cell>
          <cell r="BF400">
            <v>152.63391541845283</v>
          </cell>
        </row>
        <row r="401">
          <cell r="D401" t="str">
            <v>Net New Shipments</v>
          </cell>
          <cell r="E401">
            <v>0</v>
          </cell>
          <cell r="F401">
            <v>0</v>
          </cell>
          <cell r="G401">
            <v>0</v>
          </cell>
          <cell r="H401">
            <v>0</v>
          </cell>
          <cell r="I401">
            <v>0</v>
          </cell>
          <cell r="J401">
            <v>0</v>
          </cell>
          <cell r="K401">
            <v>0</v>
          </cell>
          <cell r="L401">
            <v>20.113625267999851</v>
          </cell>
          <cell r="M401">
            <v>28.211893704000001</v>
          </cell>
          <cell r="N401">
            <v>22.105114703999998</v>
          </cell>
          <cell r="O401">
            <v>18.145015955999952</v>
          </cell>
          <cell r="P401">
            <v>32.963701787999995</v>
          </cell>
          <cell r="Q401">
            <v>25.261412003999794</v>
          </cell>
          <cell r="R401">
            <v>25.408181628000193</v>
          </cell>
          <cell r="S401">
            <v>24.117006204000063</v>
          </cell>
          <cell r="T401">
            <v>20.54919866399996</v>
          </cell>
          <cell r="U401">
            <v>31.774445747999835</v>
          </cell>
          <cell r="V401">
            <v>37.135873439999841</v>
          </cell>
          <cell r="W401">
            <v>58.196146788000078</v>
          </cell>
          <cell r="X401">
            <v>52.054262712000082</v>
          </cell>
          <cell r="Y401">
            <v>42.40547758799994</v>
          </cell>
          <cell r="Z401">
            <v>27.42865070400012</v>
          </cell>
          <cell r="AA401">
            <v>28.062470411999811</v>
          </cell>
          <cell r="AB401">
            <v>30.459972672000049</v>
          </cell>
          <cell r="AC401">
            <v>97.622874000000138</v>
          </cell>
          <cell r="AD401">
            <v>24.510060000000067</v>
          </cell>
          <cell r="AE401">
            <v>41.99717877279884</v>
          </cell>
          <cell r="AF401">
            <v>40.467579352500707</v>
          </cell>
          <cell r="AG401">
            <v>43.974426492026168</v>
          </cell>
          <cell r="AH401">
            <v>15.094094183157495</v>
          </cell>
          <cell r="AI401">
            <v>18.03655652506859</v>
          </cell>
          <cell r="AJ401">
            <v>26.731559057255481</v>
          </cell>
          <cell r="AK401">
            <v>28.995973200697563</v>
          </cell>
          <cell r="AL401">
            <v>26.320989688204691</v>
          </cell>
          <cell r="AM401">
            <v>28.720785206965957</v>
          </cell>
          <cell r="AN401">
            <v>24.442455792602686</v>
          </cell>
          <cell r="AO401">
            <v>27.082138201978523</v>
          </cell>
          <cell r="AP401">
            <v>27.367777212135934</v>
          </cell>
          <cell r="AQ401">
            <v>24.387175414097328</v>
          </cell>
          <cell r="AR401">
            <v>26.308006165496863</v>
          </cell>
          <cell r="AS401">
            <v>18.817014415591075</v>
          </cell>
          <cell r="AT401">
            <v>17.563395734957339</v>
          </cell>
          <cell r="AU401">
            <v>17.583352379464941</v>
          </cell>
          <cell r="AV401">
            <v>17.278347217621103</v>
          </cell>
          <cell r="AW401">
            <v>15.673625891709435</v>
          </cell>
          <cell r="AX401">
            <v>12.461363798493039</v>
          </cell>
          <cell r="AY401">
            <v>15.068917244465865</v>
          </cell>
          <cell r="AZ401">
            <v>17.268296458766144</v>
          </cell>
          <cell r="BA401">
            <v>16.080889817599655</v>
          </cell>
          <cell r="BB401">
            <v>17.289918413720443</v>
          </cell>
          <cell r="BC401">
            <v>17.462817597858248</v>
          </cell>
          <cell r="BD401">
            <v>17.637445773836578</v>
          </cell>
          <cell r="BE401">
            <v>17.813820231574482</v>
          </cell>
          <cell r="BF401">
            <v>17.991958433890886</v>
          </cell>
        </row>
        <row r="402">
          <cell r="D402" t="str">
            <v>Replacement Shipments</v>
          </cell>
          <cell r="E402">
            <v>0</v>
          </cell>
          <cell r="F402">
            <v>0</v>
          </cell>
          <cell r="G402">
            <v>0</v>
          </cell>
          <cell r="H402">
            <v>0</v>
          </cell>
          <cell r="I402">
            <v>0</v>
          </cell>
          <cell r="J402">
            <v>0</v>
          </cell>
          <cell r="K402">
            <v>0</v>
          </cell>
          <cell r="L402">
            <v>14.288712583205779</v>
          </cell>
          <cell r="M402">
            <v>14.74289917178262</v>
          </cell>
          <cell r="N402">
            <v>15.20410056669588</v>
          </cell>
          <cell r="O402">
            <v>15.672075370075731</v>
          </cell>
          <cell r="P402">
            <v>16.146564280898193</v>
          </cell>
          <cell r="Q402">
            <v>16.627290048077139</v>
          </cell>
          <cell r="R402">
            <v>17.113957467249062</v>
          </cell>
          <cell r="S402">
            <v>16.392664119891052</v>
          </cell>
          <cell r="T402">
            <v>17.693956294526469</v>
          </cell>
          <cell r="U402">
            <v>17.51636846621161</v>
          </cell>
          <cell r="V402">
            <v>17.57010388035836</v>
          </cell>
          <cell r="W402">
            <v>19.594676200435508</v>
          </cell>
          <cell r="X402">
            <v>19.269717054471311</v>
          </cell>
          <cell r="Y402">
            <v>19.771737060351949</v>
          </cell>
          <cell r="Z402">
            <v>18.915382505416588</v>
          </cell>
          <cell r="AA402">
            <v>19.843470244930909</v>
          </cell>
          <cell r="AB402">
            <v>20.840080281862576</v>
          </cell>
          <cell r="AC402">
            <v>21.454638714292187</v>
          </cell>
          <cell r="AD402">
            <v>25.682185082216982</v>
          </cell>
          <cell r="AE402">
            <v>24.714764606300417</v>
          </cell>
          <cell r="AF402">
            <v>24.207489867037154</v>
          </cell>
          <cell r="AG402">
            <v>21.784509827267257</v>
          </cell>
          <cell r="AH402">
            <v>22.778897198541596</v>
          </cell>
          <cell r="AI402">
            <v>24.026293878702567</v>
          </cell>
          <cell r="AJ402">
            <v>31.666313289671017</v>
          </cell>
          <cell r="AK402">
            <v>28.246018191074334</v>
          </cell>
          <cell r="AL402">
            <v>29.107808010368114</v>
          </cell>
          <cell r="AM402">
            <v>28.440532127205145</v>
          </cell>
          <cell r="AN402">
            <v>26.384379863622584</v>
          </cell>
          <cell r="AO402">
            <v>24.357789229609224</v>
          </cell>
          <cell r="AP402">
            <v>25.912977174816426</v>
          </cell>
          <cell r="AQ402">
            <v>34.462522526301498</v>
          </cell>
          <cell r="AR402">
            <v>31.279092615024688</v>
          </cell>
          <cell r="AS402">
            <v>31.861070336960221</v>
          </cell>
          <cell r="AT402">
            <v>31.444820979455997</v>
          </cell>
          <cell r="AU402">
            <v>28.941141349431163</v>
          </cell>
          <cell r="AV402">
            <v>27.190670200968853</v>
          </cell>
          <cell r="AW402">
            <v>28.775736928660614</v>
          </cell>
          <cell r="AX402">
            <v>37.013501502206665</v>
          </cell>
          <cell r="AY402">
            <v>34.030996822322628</v>
          </cell>
          <cell r="AZ402">
            <v>33.829392102330793</v>
          </cell>
          <cell r="BA402">
            <v>33.282010096465385</v>
          </cell>
          <cell r="BB402">
            <v>30.780417997272011</v>
          </cell>
          <cell r="BC402">
            <v>28.998042302990214</v>
          </cell>
          <cell r="BD402">
            <v>30.415249887707198</v>
          </cell>
          <cell r="BE402">
            <v>38.317001252435446</v>
          </cell>
          <cell r="BF402">
            <v>35.60725526257098</v>
          </cell>
        </row>
        <row r="403">
          <cell r="D403" t="str">
            <v>Net New Shipments</v>
          </cell>
          <cell r="E403">
            <v>0</v>
          </cell>
          <cell r="F403">
            <v>0</v>
          </cell>
          <cell r="G403">
            <v>0</v>
          </cell>
          <cell r="H403">
            <v>0</v>
          </cell>
          <cell r="I403">
            <v>0</v>
          </cell>
          <cell r="J403">
            <v>0</v>
          </cell>
          <cell r="K403">
            <v>0</v>
          </cell>
          <cell r="L403">
            <v>2.103951536685273</v>
          </cell>
          <cell r="M403">
            <v>2.9510571227438476</v>
          </cell>
          <cell r="N403">
            <v>2.3122678995157315</v>
          </cell>
          <cell r="O403">
            <v>1.8980285102826286</v>
          </cell>
          <cell r="P403">
            <v>3.4481119195373129</v>
          </cell>
          <cell r="Q403">
            <v>2.6424270063941719</v>
          </cell>
          <cell r="R403">
            <v>2.6577795931028874</v>
          </cell>
          <cell r="S403">
            <v>2.5227183855255362</v>
          </cell>
          <cell r="T403">
            <v>2.1495139504044403</v>
          </cell>
          <cell r="U403">
            <v>3.3237118156509671</v>
          </cell>
          <cell r="V403">
            <v>3.8845348339338273</v>
          </cell>
          <cell r="W403">
            <v>6.0875088817814751</v>
          </cell>
          <cell r="X403">
            <v>5.4450475518291057</v>
          </cell>
          <cell r="Y403">
            <v>4.4357528066852066</v>
          </cell>
          <cell r="Z403">
            <v>2.8691273218506694</v>
          </cell>
          <cell r="AA403">
            <v>2.935426953610687</v>
          </cell>
          <cell r="AB403">
            <v>3.1862135968399912</v>
          </cell>
          <cell r="AC403">
            <v>10.211674575378828</v>
          </cell>
          <cell r="AD403">
            <v>2.5638331088573527</v>
          </cell>
          <cell r="AE403">
            <v>4.3930434040676971</v>
          </cell>
          <cell r="AF403">
            <v>4.2330422601679913</v>
          </cell>
          <cell r="AG403">
            <v>4.5998700363553269</v>
          </cell>
          <cell r="AH403">
            <v>1.5788920310676247</v>
          </cell>
          <cell r="AI403">
            <v>1.8866832961138584</v>
          </cell>
          <cell r="AJ403">
            <v>2.7962092366304887</v>
          </cell>
          <cell r="AK403">
            <v>3.0330744239503531</v>
          </cell>
          <cell r="AL403">
            <v>2.7532623265921075</v>
          </cell>
          <cell r="AM403">
            <v>3.004288852250852</v>
          </cell>
          <cell r="AN403">
            <v>2.556761485808579</v>
          </cell>
          <cell r="AO403">
            <v>2.8328809713596286</v>
          </cell>
          <cell r="AP403">
            <v>2.8627597538441876</v>
          </cell>
          <cell r="AQ403">
            <v>2.5509789759051671</v>
          </cell>
          <cell r="AR403">
            <v>2.7519042072979416</v>
          </cell>
          <cell r="AS403">
            <v>1.9683217653705753</v>
          </cell>
          <cell r="AT403">
            <v>1.8371891170093875</v>
          </cell>
          <cell r="AU403">
            <v>1.8392766478408475</v>
          </cell>
          <cell r="AV403">
            <v>1.8073721020213611</v>
          </cell>
          <cell r="AW403">
            <v>1.6395129590465842</v>
          </cell>
          <cell r="AX403">
            <v>1.3034997502287808</v>
          </cell>
          <cell r="AY403">
            <v>1.5762584402483526</v>
          </cell>
          <cell r="AZ403">
            <v>1.8063207594983055</v>
          </cell>
          <cell r="BA403">
            <v>1.6821141088291256</v>
          </cell>
          <cell r="BB403">
            <v>1.8085824872945864</v>
          </cell>
          <cell r="BC403">
            <v>1.8266683121675271</v>
          </cell>
          <cell r="BD403">
            <v>1.8449349952892078</v>
          </cell>
          <cell r="BE403">
            <v>1.8633843452421104</v>
          </cell>
          <cell r="BF403">
            <v>1.8820181886945295</v>
          </cell>
        </row>
        <row r="404">
          <cell r="D404" t="str">
            <v>Replacement Shipments</v>
          </cell>
          <cell r="E404">
            <v>0</v>
          </cell>
          <cell r="F404">
            <v>0</v>
          </cell>
          <cell r="G404">
            <v>0</v>
          </cell>
          <cell r="H404">
            <v>0</v>
          </cell>
          <cell r="I404">
            <v>0</v>
          </cell>
          <cell r="J404">
            <v>0</v>
          </cell>
          <cell r="K404">
            <v>0</v>
          </cell>
          <cell r="L404">
            <v>94.482802740567422</v>
          </cell>
          <cell r="M404">
            <v>97.72390142760419</v>
          </cell>
          <cell r="N404">
            <v>101.02698342169482</v>
          </cell>
          <cell r="O404">
            <v>104.39084917392336</v>
          </cell>
          <cell r="P404">
            <v>107.8141661838637</v>
          </cell>
          <cell r="Q404">
            <v>111.29546712219549</v>
          </cell>
          <cell r="R404">
            <v>114.83314822830917</v>
          </cell>
          <cell r="S404">
            <v>118.42546799717411</v>
          </cell>
          <cell r="T404">
            <v>122.07054616921282</v>
          </cell>
          <cell r="U404">
            <v>125.76636303632202</v>
          </cell>
          <cell r="V404">
            <v>129.51075907650417</v>
          </cell>
          <cell r="W404">
            <v>133.30143492882371</v>
          </cell>
          <cell r="X404">
            <v>120.55602068056737</v>
          </cell>
          <cell r="Y404">
            <v>134.29487474760407</v>
          </cell>
          <cell r="Z404">
            <v>129.68176174169471</v>
          </cell>
          <cell r="AA404">
            <v>127.91216615392329</v>
          </cell>
          <cell r="AB404">
            <v>150.54489072386372</v>
          </cell>
          <cell r="AC404">
            <v>144.0417419421953</v>
          </cell>
          <cell r="AD404">
            <v>147.76967996830936</v>
          </cell>
          <cell r="AE404">
            <v>149.6882538171742</v>
          </cell>
          <cell r="AF404">
            <v>148.70839628921277</v>
          </cell>
          <cell r="AG404">
            <v>166.95545937632193</v>
          </cell>
          <cell r="AH404">
            <v>177.6498542765041</v>
          </cell>
          <cell r="AI404">
            <v>208.74088446882342</v>
          </cell>
          <cell r="AJ404">
            <v>188.03376864056759</v>
          </cell>
          <cell r="AK404">
            <v>189.26493828760405</v>
          </cell>
          <cell r="AL404">
            <v>165.23742006169496</v>
          </cell>
          <cell r="AM404">
            <v>164.28944261392314</v>
          </cell>
          <cell r="AN404">
            <v>190.03004048386373</v>
          </cell>
          <cell r="AO404">
            <v>270.58991194219527</v>
          </cell>
          <cell r="AP404">
            <v>179.54197996830945</v>
          </cell>
          <cell r="AQ404">
            <v>204.12904111524699</v>
          </cell>
          <cell r="AR404">
            <v>201.16636952393566</v>
          </cell>
          <cell r="AS404">
            <v>223.9593455696895</v>
          </cell>
          <cell r="AT404">
            <v>197.21627266207835</v>
          </cell>
          <cell r="AU404">
            <v>232.12160589020868</v>
          </cell>
          <cell r="AV404">
            <v>222.68578964071349</v>
          </cell>
          <cell r="AW404">
            <v>226.85231095517494</v>
          </cell>
          <cell r="AX404">
            <v>199.35722150936809</v>
          </cell>
          <cell r="AY404">
            <v>201.52009010443442</v>
          </cell>
          <cell r="AZ404">
            <v>221.71470540020044</v>
          </cell>
          <cell r="BA404">
            <v>305.69638738920423</v>
          </cell>
          <cell r="BB404">
            <v>215.01872820626377</v>
          </cell>
          <cell r="BC404">
            <v>235.74204628166922</v>
          </cell>
          <cell r="BD404">
            <v>235.26934047920969</v>
          </cell>
          <cell r="BE404">
            <v>248.35177166397398</v>
          </cell>
          <cell r="BF404">
            <v>219.98363750368955</v>
          </cell>
        </row>
        <row r="405">
          <cell r="D405" t="str">
            <v>Net New Shipments</v>
          </cell>
          <cell r="E405">
            <v>0</v>
          </cell>
          <cell r="F405">
            <v>0</v>
          </cell>
          <cell r="G405">
            <v>0</v>
          </cell>
          <cell r="H405">
            <v>0</v>
          </cell>
          <cell r="I405">
            <v>0</v>
          </cell>
          <cell r="J405">
            <v>0</v>
          </cell>
          <cell r="K405">
            <v>0</v>
          </cell>
          <cell r="L405">
            <v>26.07321793999995</v>
          </cell>
          <cell r="M405">
            <v>36.570973319999894</v>
          </cell>
          <cell r="N405">
            <v>28.654778319999878</v>
          </cell>
          <cell r="O405">
            <v>23.521316979999938</v>
          </cell>
          <cell r="P405">
            <v>42.730724539999997</v>
          </cell>
          <cell r="Q405">
            <v>32.746274819999826</v>
          </cell>
          <cell r="R405">
            <v>32.936531740000191</v>
          </cell>
          <cell r="S405">
            <v>31.26278582000009</v>
          </cell>
          <cell r="T405">
            <v>26.637850119999939</v>
          </cell>
          <cell r="U405">
            <v>41.189096339999878</v>
          </cell>
          <cell r="V405">
            <v>48.139095199999929</v>
          </cell>
          <cell r="W405">
            <v>75.439449539999714</v>
          </cell>
          <cell r="X405">
            <v>67.477747960000215</v>
          </cell>
          <cell r="Y405">
            <v>54.970063539999991</v>
          </cell>
          <cell r="Z405">
            <v>35.555658320000248</v>
          </cell>
          <cell r="AA405">
            <v>36.377276459999848</v>
          </cell>
          <cell r="AB405">
            <v>39.485149759999999</v>
          </cell>
          <cell r="AC405">
            <v>126.54816999999998</v>
          </cell>
          <cell r="AD405">
            <v>31.772300000000087</v>
          </cell>
          <cell r="AE405">
            <v>54.440787298072792</v>
          </cell>
          <cell r="AF405">
            <v>52.457973234722886</v>
          </cell>
          <cell r="AG405">
            <v>57.003886193367592</v>
          </cell>
          <cell r="AH405">
            <v>19.566418385574252</v>
          </cell>
          <cell r="AI405">
            <v>23.38072142138526</v>
          </cell>
          <cell r="AJ405">
            <v>34.652021000145893</v>
          </cell>
          <cell r="AK405">
            <v>37.587372667570889</v>
          </cell>
          <cell r="AL405">
            <v>34.119801447673126</v>
          </cell>
          <cell r="AM405">
            <v>37.230647490511274</v>
          </cell>
          <cell r="AN405">
            <v>31.684664916336715</v>
          </cell>
          <cell r="AO405">
            <v>35.106475447008989</v>
          </cell>
          <cell r="AP405">
            <v>35.476748237954325</v>
          </cell>
          <cell r="AQ405">
            <v>31.613005166422226</v>
          </cell>
          <cell r="AR405">
            <v>34.102970955274031</v>
          </cell>
          <cell r="AS405">
            <v>24.392426094284474</v>
          </cell>
          <cell r="AT405">
            <v>22.767364841611197</v>
          </cell>
          <cell r="AU405">
            <v>22.793234565973307</v>
          </cell>
          <cell r="AV405">
            <v>22.397857504323383</v>
          </cell>
          <cell r="AW405">
            <v>20.317663192956843</v>
          </cell>
          <cell r="AX405">
            <v>16.153619738787256</v>
          </cell>
          <cell r="AY405">
            <v>19.533781613196879</v>
          </cell>
          <cell r="AZ405">
            <v>22.384828742845002</v>
          </cell>
          <cell r="BA405">
            <v>20.845597911702953</v>
          </cell>
          <cell r="BB405">
            <v>22.412857202971281</v>
          </cell>
          <cell r="BC405">
            <v>22.636985775000994</v>
          </cell>
          <cell r="BD405">
            <v>22.863355632750881</v>
          </cell>
          <cell r="BE405">
            <v>23.091989189078504</v>
          </cell>
          <cell r="BF405">
            <v>23.322909080969566</v>
          </cell>
        </row>
        <row r="406">
          <cell r="D406" t="str">
            <v>Replacement Shipments</v>
          </cell>
          <cell r="E406">
            <v>0</v>
          </cell>
          <cell r="F406">
            <v>0</v>
          </cell>
          <cell r="G406">
            <v>0</v>
          </cell>
          <cell r="H406">
            <v>0</v>
          </cell>
          <cell r="I406">
            <v>0</v>
          </cell>
          <cell r="J406">
            <v>0</v>
          </cell>
          <cell r="K406">
            <v>0</v>
          </cell>
          <cell r="L406">
            <v>1.0913936421275139E-11</v>
          </cell>
          <cell r="M406">
            <v>1.1304807040689872E-11</v>
          </cell>
          <cell r="N406">
            <v>1.1703984984005497E-11</v>
          </cell>
          <cell r="O406">
            <v>1.2111365845653146E-11</v>
          </cell>
          <cell r="P406">
            <v>1.2526829091894402E-11</v>
          </cell>
          <cell r="Q406">
            <v>1.2950237725934049E-11</v>
          </cell>
          <cell r="R406">
            <v>1.3381437982479893E-11</v>
          </cell>
          <cell r="S406">
            <v>1.3820259053726894E-11</v>
          </cell>
          <cell r="T406">
            <v>1.4266512848702945E-11</v>
          </cell>
          <cell r="U406">
            <v>1.4719993787864386E-11</v>
          </cell>
          <cell r="V406">
            <v>1.5180478634770974E-11</v>
          </cell>
          <cell r="W406">
            <v>1.564772636660197E-11</v>
          </cell>
          <cell r="X406">
            <v>1.6121478085197808E-11</v>
          </cell>
          <cell r="Y406">
            <v>1.6601456970224991E-11</v>
          </cell>
          <cell r="Z406">
            <v>1.7087368275965849E-11</v>
          </cell>
          <cell r="AA406">
            <v>1.0913936421275139E-11</v>
          </cell>
          <cell r="AB406">
            <v>1.1304807040689872E-11</v>
          </cell>
          <cell r="AC406">
            <v>1.1703984984005497E-11</v>
          </cell>
          <cell r="AD406">
            <v>1.2111365845653146E-11</v>
          </cell>
          <cell r="AE406">
            <v>1.2526829091894402E-11</v>
          </cell>
          <cell r="AF406">
            <v>1.2950237725934049E-11</v>
          </cell>
          <cell r="AG406">
            <v>1.3381437982479893E-11</v>
          </cell>
          <cell r="AH406">
            <v>1.3820259053726894E-11</v>
          </cell>
          <cell r="AI406">
            <v>1.4266512848702945E-11</v>
          </cell>
          <cell r="AJ406">
            <v>1.4719993787864386E-11</v>
          </cell>
          <cell r="AK406">
            <v>1.5180478634770974E-11</v>
          </cell>
          <cell r="AL406">
            <v>1.564772636660197E-11</v>
          </cell>
          <cell r="AM406">
            <v>1.6121478085197808E-11</v>
          </cell>
          <cell r="AN406">
            <v>1.6601456970224991E-11</v>
          </cell>
          <cell r="AO406">
            <v>1.7087368275965849E-11</v>
          </cell>
          <cell r="AP406">
            <v>1.0913936421275139E-11</v>
          </cell>
          <cell r="AQ406">
            <v>1.1304807040689872E-11</v>
          </cell>
          <cell r="AR406">
            <v>1.1703984984005497E-11</v>
          </cell>
          <cell r="AS406">
            <v>1.2111365845653146E-11</v>
          </cell>
          <cell r="AT406">
            <v>1.2526829091894402E-11</v>
          </cell>
          <cell r="AU406">
            <v>1.2950237725934049E-11</v>
          </cell>
          <cell r="AV406">
            <v>1.3381437982479893E-11</v>
          </cell>
          <cell r="AW406">
            <v>1.3820259053726894E-11</v>
          </cell>
          <cell r="AX406">
            <v>1.4266512848702945E-11</v>
          </cell>
          <cell r="AY406">
            <v>1.4719993787864386E-11</v>
          </cell>
          <cell r="AZ406">
            <v>1.5180478634770974E-11</v>
          </cell>
          <cell r="BA406">
            <v>1.564772636660197E-11</v>
          </cell>
          <cell r="BB406">
            <v>1.6121478085197808E-11</v>
          </cell>
          <cell r="BC406">
            <v>1.6601456970224991E-11</v>
          </cell>
          <cell r="BD406">
            <v>1.7087368275965849E-11</v>
          </cell>
          <cell r="BE406">
            <v>1.0913936421275139E-11</v>
          </cell>
          <cell r="BF406">
            <v>1.1304807040689872E-11</v>
          </cell>
        </row>
        <row r="407">
          <cell r="D407" t="str">
            <v>Net New Shipments</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row>
        <row r="408">
          <cell r="D408" t="str">
            <v>Replacement Shipments</v>
          </cell>
          <cell r="E408">
            <v>0</v>
          </cell>
          <cell r="F408">
            <v>0</v>
          </cell>
          <cell r="G408">
            <v>0</v>
          </cell>
          <cell r="H408">
            <v>0</v>
          </cell>
          <cell r="I408">
            <v>0</v>
          </cell>
          <cell r="J408">
            <v>0</v>
          </cell>
          <cell r="K408">
            <v>0</v>
          </cell>
          <cell r="L408">
            <v>1614.5129016527389</v>
          </cell>
          <cell r="M408">
            <v>1670.7092875773083</v>
          </cell>
          <cell r="N408">
            <v>1728.0206026666306</v>
          </cell>
          <cell r="O408">
            <v>1786.4279488194468</v>
          </cell>
          <cell r="P408">
            <v>1845.910114794593</v>
          </cell>
          <cell r="Q408">
            <v>1906.4435384117253</v>
          </cell>
          <cell r="R408">
            <v>1968.0022733541343</v>
          </cell>
          <cell r="S408">
            <v>2030.5579608341077</v>
          </cell>
          <cell r="T408">
            <v>2094.0798063732359</v>
          </cell>
          <cell r="U408">
            <v>2158.5345619406808</v>
          </cell>
          <cell r="V408">
            <v>2223.8865136817681</v>
          </cell>
          <cell r="W408">
            <v>2290.0974754572912</v>
          </cell>
          <cell r="X408">
            <v>2357.1267884006729</v>
          </cell>
          <cell r="Y408">
            <v>2106.4953103661173</v>
          </cell>
          <cell r="Z408">
            <v>2360.7766043300944</v>
          </cell>
          <cell r="AA408">
            <v>2268.7151533532083</v>
          </cell>
          <cell r="AB408">
            <v>2230.2578669584791</v>
          </cell>
          <cell r="AC408">
            <v>2652.2073978394019</v>
          </cell>
          <cell r="AD408">
            <v>2524.3416129573311</v>
          </cell>
          <cell r="AE408">
            <v>2589.490355776456</v>
          </cell>
          <cell r="AF408">
            <v>2620.4636911589414</v>
          </cell>
          <cell r="AG408">
            <v>2596.7164082357954</v>
          </cell>
          <cell r="AH408">
            <v>2935.7424569045152</v>
          </cell>
          <cell r="AI408">
            <v>3132.2357655569963</v>
          </cell>
          <cell r="AJ408">
            <v>3713.584295615432</v>
          </cell>
          <cell r="AK408">
            <v>3630.3821668626097</v>
          </cell>
          <cell r="AL408">
            <v>3143.7399009560249</v>
          </cell>
          <cell r="AM408">
            <v>3031.6856752364256</v>
          </cell>
          <cell r="AN408">
            <v>2955.1275530964263</v>
          </cell>
          <cell r="AO408">
            <v>2975.3135456260234</v>
          </cell>
          <cell r="AP408">
            <v>5040.0781101597113</v>
          </cell>
          <cell r="AQ408">
            <v>3123.8615003887758</v>
          </cell>
          <cell r="AR408">
            <v>3616.7478937141996</v>
          </cell>
          <cell r="AS408">
            <v>3610.3069888919499</v>
          </cell>
          <cell r="AT408">
            <v>3672.3377335349469</v>
          </cell>
          <cell r="AU408">
            <v>3304.9463530013063</v>
          </cell>
          <cell r="AV408">
            <v>3573.4127491123168</v>
          </cell>
          <cell r="AW408">
            <v>4367.442396202403</v>
          </cell>
          <cell r="AX408">
            <v>4339.6281903014369</v>
          </cell>
          <cell r="AY408">
            <v>3787.555410789806</v>
          </cell>
          <cell r="AZ408">
            <v>3734.2005574612267</v>
          </cell>
          <cell r="BA408">
            <v>3552.9938310789798</v>
          </cell>
          <cell r="BB408">
            <v>3637.7468667297971</v>
          </cell>
          <cell r="BC408">
            <v>5709.4982059680633</v>
          </cell>
          <cell r="BD408">
            <v>3720.3756116977752</v>
          </cell>
          <cell r="BE408">
            <v>4260.2458245591115</v>
          </cell>
          <cell r="BF408">
            <v>4070.5740940818514</v>
          </cell>
        </row>
        <row r="409">
          <cell r="D409" t="str">
            <v>Net New Shipments</v>
          </cell>
          <cell r="E409">
            <v>0</v>
          </cell>
          <cell r="F409">
            <v>0</v>
          </cell>
          <cell r="G409">
            <v>0</v>
          </cell>
          <cell r="H409">
            <v>0</v>
          </cell>
          <cell r="I409">
            <v>0</v>
          </cell>
          <cell r="J409">
            <v>0</v>
          </cell>
          <cell r="K409">
            <v>0</v>
          </cell>
          <cell r="L409">
            <v>491.98240871337839</v>
          </cell>
          <cell r="M409">
            <v>690.06731675278627</v>
          </cell>
          <cell r="N409">
            <v>540.69455068657771</v>
          </cell>
          <cell r="O409">
            <v>443.82991813903209</v>
          </cell>
          <cell r="P409">
            <v>806.29728304480886</v>
          </cell>
          <cell r="Q409">
            <v>617.89807454560594</v>
          </cell>
          <cell r="R409">
            <v>621.4880824223219</v>
          </cell>
          <cell r="S409">
            <v>589.90573032483371</v>
          </cell>
          <cell r="T409">
            <v>502.63660186255947</v>
          </cell>
          <cell r="U409">
            <v>777.20789496383441</v>
          </cell>
          <cell r="V409">
            <v>908.34925187522811</v>
          </cell>
          <cell r="W409">
            <v>1423.4868201581407</v>
          </cell>
          <cell r="X409">
            <v>1273.2553784619367</v>
          </cell>
          <cell r="Y409">
            <v>1037.2445905899076</v>
          </cell>
          <cell r="Z409">
            <v>670.90907090633118</v>
          </cell>
          <cell r="AA409">
            <v>686.41239974321797</v>
          </cell>
          <cell r="AB409">
            <v>745.05567866754427</v>
          </cell>
          <cell r="AC409">
            <v>2387.8707123203089</v>
          </cell>
          <cell r="AD409">
            <v>599.51988743144466</v>
          </cell>
          <cell r="AE409">
            <v>1027.2575379377433</v>
          </cell>
          <cell r="AF409">
            <v>989.84329773300851</v>
          </cell>
          <cell r="AG409">
            <v>1075.6213252991511</v>
          </cell>
          <cell r="AH409">
            <v>369.20389609679114</v>
          </cell>
          <cell r="AI409">
            <v>441.17698355532048</v>
          </cell>
          <cell r="AJ409">
            <v>653.85810058697098</v>
          </cell>
          <cell r="AK409">
            <v>709.24602343882725</v>
          </cell>
          <cell r="AL409">
            <v>643.81550983378111</v>
          </cell>
          <cell r="AM409">
            <v>702.51488222480111</v>
          </cell>
          <cell r="AN409">
            <v>597.86627798255358</v>
          </cell>
          <cell r="AO409">
            <v>662.43332110377378</v>
          </cell>
          <cell r="AP409">
            <v>669.42009580835224</v>
          </cell>
          <cell r="AQ409">
            <v>596.51411130899942</v>
          </cell>
          <cell r="AR409">
            <v>643.49793084491102</v>
          </cell>
          <cell r="AS409">
            <v>460.26710518990149</v>
          </cell>
          <cell r="AT409">
            <v>429.60339688826934</v>
          </cell>
          <cell r="AU409">
            <v>430.09153952312749</v>
          </cell>
          <cell r="AV409">
            <v>422.63106573012919</v>
          </cell>
          <cell r="AW409">
            <v>383.37933200653788</v>
          </cell>
          <cell r="AX409">
            <v>304.80690058346227</v>
          </cell>
          <cell r="AY409">
            <v>368.58806425263901</v>
          </cell>
          <cell r="AZ409">
            <v>422.38522260215541</v>
          </cell>
          <cell r="BA409">
            <v>393.34107110486366</v>
          </cell>
          <cell r="BB409">
            <v>422.91409899007704</v>
          </cell>
          <cell r="BC409">
            <v>427.14323997997451</v>
          </cell>
          <cell r="BD409">
            <v>431.41467237976758</v>
          </cell>
          <cell r="BE409">
            <v>435.72881910357683</v>
          </cell>
          <cell r="BF409">
            <v>440.08610729459906</v>
          </cell>
        </row>
        <row r="410">
          <cell r="D410" t="str">
            <v>Replacement Shipments</v>
          </cell>
          <cell r="E410">
            <v>0</v>
          </cell>
          <cell r="F410">
            <v>0</v>
          </cell>
          <cell r="G410">
            <v>0</v>
          </cell>
          <cell r="H410">
            <v>0</v>
          </cell>
          <cell r="I410">
            <v>0</v>
          </cell>
          <cell r="J410">
            <v>0</v>
          </cell>
          <cell r="K410">
            <v>0</v>
          </cell>
          <cell r="L410">
            <v>44.433772046759259</v>
          </cell>
          <cell r="M410">
            <v>45.801421888707537</v>
          </cell>
          <cell r="N410">
            <v>47.188109118886921</v>
          </cell>
          <cell r="O410">
            <v>48.593023474861525</v>
          </cell>
          <cell r="P410">
            <v>50.015302225992492</v>
          </cell>
          <cell r="Q410">
            <v>48.956713861743111</v>
          </cell>
          <cell r="R410">
            <v>52.145417663388102</v>
          </cell>
          <cell r="S410">
            <v>52.158876262431157</v>
          </cell>
          <cell r="T410">
            <v>52.673285004418297</v>
          </cell>
          <cell r="U410">
            <v>57.427834934892253</v>
          </cell>
          <cell r="V410">
            <v>54.637236151287908</v>
          </cell>
          <cell r="W410">
            <v>57.858943971885978</v>
          </cell>
          <cell r="X410">
            <v>57.582056537437971</v>
          </cell>
          <cell r="Y410">
            <v>57.294174011915352</v>
          </cell>
          <cell r="Z410">
            <v>64.572940176074553</v>
          </cell>
          <cell r="AA410">
            <v>62.987963212159777</v>
          </cell>
          <cell r="AB410">
            <v>70.945485173245217</v>
          </cell>
          <cell r="AC410">
            <v>69.287475045101672</v>
          </cell>
          <cell r="AD410">
            <v>66.829874573676719</v>
          </cell>
          <cell r="AE410">
            <v>70.740808451669807</v>
          </cell>
          <cell r="AF410">
            <v>69.298358238764621</v>
          </cell>
          <cell r="AG410">
            <v>77.795005448470747</v>
          </cell>
          <cell r="AH410">
            <v>91.239886558702636</v>
          </cell>
          <cell r="AI410">
            <v>72.341440677979804</v>
          </cell>
          <cell r="AJ410">
            <v>80.18469504356375</v>
          </cell>
          <cell r="AK410">
            <v>78.398284500978519</v>
          </cell>
          <cell r="AL410">
            <v>87.683514840517077</v>
          </cell>
          <cell r="AM410">
            <v>94.634088689380775</v>
          </cell>
          <cell r="AN410">
            <v>76.397312984368071</v>
          </cell>
          <cell r="AO410">
            <v>86.195808635906872</v>
          </cell>
          <cell r="AP410">
            <v>84.918595877378408</v>
          </cell>
          <cell r="AQ410">
            <v>93.60230388457579</v>
          </cell>
          <cell r="AR410">
            <v>101.09251866612018</v>
          </cell>
          <cell r="AS410">
            <v>81.893676961136649</v>
          </cell>
          <cell r="AT410">
            <v>92.285756801928301</v>
          </cell>
          <cell r="AU410">
            <v>91.072775558396216</v>
          </cell>
          <cell r="AV410">
            <v>99.086236987637662</v>
          </cell>
          <cell r="AW410">
            <v>107.00838811130106</v>
          </cell>
          <cell r="AX410">
            <v>86.125050480301994</v>
          </cell>
          <cell r="AY410">
            <v>96.235229655493356</v>
          </cell>
          <cell r="AZ410">
            <v>95.026736053583789</v>
          </cell>
          <cell r="BA410">
            <v>102.97161111005998</v>
          </cell>
          <cell r="BB410">
            <v>110.5329092751119</v>
          </cell>
          <cell r="BC410">
            <v>88.927231720379112</v>
          </cell>
          <cell r="BD410">
            <v>99.623770259357514</v>
          </cell>
          <cell r="BE410">
            <v>98.909850066409234</v>
          </cell>
          <cell r="BF410">
            <v>106.58771352864703</v>
          </cell>
        </row>
        <row r="411">
          <cell r="D411" t="str">
            <v>Net New Shipments</v>
          </cell>
          <cell r="E411">
            <v>0</v>
          </cell>
          <cell r="F411">
            <v>0</v>
          </cell>
          <cell r="G411">
            <v>0</v>
          </cell>
          <cell r="H411">
            <v>0</v>
          </cell>
          <cell r="I411">
            <v>0</v>
          </cell>
          <cell r="J411">
            <v>0</v>
          </cell>
          <cell r="K411">
            <v>0</v>
          </cell>
          <cell r="L411">
            <v>4.5229418149838523</v>
          </cell>
          <cell r="M411">
            <v>6.3439957746805646</v>
          </cell>
          <cell r="N411">
            <v>4.9707671435442364</v>
          </cell>
          <cell r="O411">
            <v>4.0802615295567692</v>
          </cell>
          <cell r="P411">
            <v>7.4125327088997626</v>
          </cell>
          <cell r="Q411">
            <v>5.6805222895447969</v>
          </cell>
          <cell r="R411">
            <v>5.713526308497876</v>
          </cell>
          <cell r="S411">
            <v>5.4231802750068168</v>
          </cell>
          <cell r="T411">
            <v>4.6208890074970554</v>
          </cell>
          <cell r="U411">
            <v>7.1451052411823071</v>
          </cell>
          <cell r="V411">
            <v>8.3507270608718667</v>
          </cell>
          <cell r="W411">
            <v>13.086541201359239</v>
          </cell>
          <cell r="X411">
            <v>11.705418507663694</v>
          </cell>
          <cell r="Y411">
            <v>9.5357005617613666</v>
          </cell>
          <cell r="Z411">
            <v>6.1678682755952536</v>
          </cell>
          <cell r="AA411">
            <v>6.3103950266048514</v>
          </cell>
          <cell r="AB411">
            <v>6.8495202752255295</v>
          </cell>
          <cell r="AC411">
            <v>21.952411513600971</v>
          </cell>
          <cell r="AD411">
            <v>5.5115661043030828</v>
          </cell>
          <cell r="AE411">
            <v>9.4438865918939428</v>
          </cell>
          <cell r="AF411">
            <v>9.0999262622138986</v>
          </cell>
          <cell r="AG411">
            <v>9.8885093920463305</v>
          </cell>
          <cell r="AH411">
            <v>3.3942021306781385</v>
          </cell>
          <cell r="AI411">
            <v>4.0558723063882667</v>
          </cell>
          <cell r="AJ411">
            <v>6.011113592343122</v>
          </cell>
          <cell r="AK411">
            <v>6.5203113763998886</v>
          </cell>
          <cell r="AL411">
            <v>5.9187890440587125</v>
          </cell>
          <cell r="AM411">
            <v>6.45842997673941</v>
          </cell>
          <cell r="AN411">
            <v>5.4963639767685777</v>
          </cell>
          <cell r="AO411">
            <v>6.0899481660214292</v>
          </cell>
          <cell r="AP411">
            <v>6.1541796810178084</v>
          </cell>
          <cell r="AQ411">
            <v>5.4839331030618723</v>
          </cell>
          <cell r="AR411">
            <v>5.9158694451808742</v>
          </cell>
          <cell r="AS411">
            <v>4.2313735191653512</v>
          </cell>
          <cell r="AT411">
            <v>3.9494728535650552</v>
          </cell>
          <cell r="AU411">
            <v>3.9539604951875731</v>
          </cell>
          <cell r="AV411">
            <v>3.8853741224223199</v>
          </cell>
          <cell r="AW411">
            <v>3.5245211638108458</v>
          </cell>
          <cell r="AX411">
            <v>2.8021812400771182</v>
          </cell>
          <cell r="AY411">
            <v>3.3885406038641577</v>
          </cell>
          <cell r="AZ411">
            <v>3.8831140128254447</v>
          </cell>
          <cell r="BA411">
            <v>3.6161024185870474</v>
          </cell>
          <cell r="BB411">
            <v>3.8879761320547459</v>
          </cell>
          <cell r="BC411">
            <v>3.9268558933752047</v>
          </cell>
          <cell r="BD411">
            <v>3.9661244523090318</v>
          </cell>
          <cell r="BE411">
            <v>4.005785696832163</v>
          </cell>
          <cell r="BF411">
            <v>4.0458435538002959</v>
          </cell>
        </row>
        <row r="412">
          <cell r="D412" t="str">
            <v>Replacement Shipments</v>
          </cell>
          <cell r="E412">
            <v>0</v>
          </cell>
          <cell r="F412">
            <v>0</v>
          </cell>
          <cell r="G412">
            <v>0</v>
          </cell>
          <cell r="H412">
            <v>0</v>
          </cell>
          <cell r="I412">
            <v>0</v>
          </cell>
          <cell r="J412">
            <v>0</v>
          </cell>
          <cell r="K412">
            <v>0</v>
          </cell>
          <cell r="L412">
            <v>163.12203579467678</v>
          </cell>
          <cell r="M412">
            <v>168.71770612520868</v>
          </cell>
          <cell r="N412">
            <v>174.42038898012214</v>
          </cell>
          <cell r="O412">
            <v>180.22801337024737</v>
          </cell>
          <cell r="P412">
            <v>186.13827876918276</v>
          </cell>
          <cell r="Q412">
            <v>192.14865187204134</v>
          </cell>
          <cell r="R412">
            <v>198.25636382895871</v>
          </cell>
          <cell r="S412">
            <v>204.45840797800585</v>
          </cell>
          <cell r="T412">
            <v>210.75153810123405</v>
          </cell>
          <cell r="U412">
            <v>217.13226722653877</v>
          </cell>
          <cell r="V412">
            <v>223.59686699686063</v>
          </cell>
          <cell r="W412">
            <v>230.14136762694821</v>
          </cell>
          <cell r="X412">
            <v>216.18753957635499</v>
          </cell>
          <cell r="Y412">
            <v>238.1856447068003</v>
          </cell>
          <cell r="Z412">
            <v>232.58896543998816</v>
          </cell>
          <cell r="AA412">
            <v>231.11776754981508</v>
          </cell>
          <cell r="AB412">
            <v>267.13679246949278</v>
          </cell>
          <cell r="AC412">
            <v>258.51977132569493</v>
          </cell>
          <cell r="AD412">
            <v>265.59476155120933</v>
          </cell>
          <cell r="AE412">
            <v>269.83778353130191</v>
          </cell>
          <cell r="AF412">
            <v>269.44801843070223</v>
          </cell>
          <cell r="AG412">
            <v>299.56101877927728</v>
          </cell>
          <cell r="AH412">
            <v>318.01415373420468</v>
          </cell>
          <cell r="AI412">
            <v>369.6049437770431</v>
          </cell>
          <cell r="AJ412">
            <v>344.26326597172147</v>
          </cell>
          <cell r="AK412">
            <v>347.19919573382913</v>
          </cell>
          <cell r="AL412">
            <v>310.79744513623353</v>
          </cell>
          <cell r="AM412">
            <v>311.41333697143807</v>
          </cell>
          <cell r="AN412">
            <v>353.3515029191808</v>
          </cell>
          <cell r="AO412">
            <v>491.40129786407454</v>
          </cell>
          <cell r="AP412">
            <v>341.3152508425203</v>
          </cell>
          <cell r="AQ412">
            <v>384.64917922389498</v>
          </cell>
          <cell r="AR412">
            <v>381.99048822031597</v>
          </cell>
          <cell r="AS412">
            <v>420.97860262257382</v>
          </cell>
          <cell r="AT412">
            <v>375.96317062450862</v>
          </cell>
          <cell r="AU412">
            <v>409.97113493541349</v>
          </cell>
          <cell r="AV412">
            <v>404.08905485590594</v>
          </cell>
          <cell r="AW412">
            <v>412.09279088407357</v>
          </cell>
          <cell r="AX412">
            <v>369.70437117584896</v>
          </cell>
          <cell r="AY412">
            <v>375.69105562973607</v>
          </cell>
          <cell r="AZ412">
            <v>408.05423076708712</v>
          </cell>
          <cell r="BA412">
            <v>552.01169021468877</v>
          </cell>
          <cell r="BB412">
            <v>402.56490927866912</v>
          </cell>
          <cell r="BC412">
            <v>439.22818842722711</v>
          </cell>
          <cell r="BD412">
            <v>440.86835686425786</v>
          </cell>
          <cell r="BE412">
            <v>463.09147488141298</v>
          </cell>
          <cell r="BF412">
            <v>415.27041802741451</v>
          </cell>
        </row>
        <row r="413">
          <cell r="D413" t="str">
            <v>Net New Shipments</v>
          </cell>
          <cell r="E413">
            <v>0</v>
          </cell>
          <cell r="F413">
            <v>0</v>
          </cell>
          <cell r="G413">
            <v>0</v>
          </cell>
          <cell r="H413">
            <v>0</v>
          </cell>
          <cell r="I413">
            <v>0</v>
          </cell>
          <cell r="J413">
            <v>0</v>
          </cell>
          <cell r="K413">
            <v>0</v>
          </cell>
          <cell r="L413">
            <v>53.065503781678217</v>
          </cell>
          <cell r="M413">
            <v>69.467938581591625</v>
          </cell>
          <cell r="N413">
            <v>58.168576459866017</v>
          </cell>
          <cell r="O413">
            <v>50.889754179567717</v>
          </cell>
          <cell r="P413">
            <v>80.998513700310014</v>
          </cell>
          <cell r="Q413">
            <v>66.371119453653591</v>
          </cell>
          <cell r="R413">
            <v>67.338397722250647</v>
          </cell>
          <cell r="S413">
            <v>65.379375553296086</v>
          </cell>
          <cell r="T413">
            <v>58.696480329468159</v>
          </cell>
          <cell r="U413">
            <v>82.428751552738504</v>
          </cell>
          <cell r="V413">
            <v>94.417286737344057</v>
          </cell>
          <cell r="W413">
            <v>139.46357615009492</v>
          </cell>
          <cell r="X413">
            <v>128.07572639536647</v>
          </cell>
          <cell r="Y413">
            <v>109.01355102702883</v>
          </cell>
          <cell r="Z413">
            <v>78.208479696245377</v>
          </cell>
          <cell r="AA413">
            <v>80.295569421622986</v>
          </cell>
          <cell r="AB413">
            <v>86.214710449688027</v>
          </cell>
          <cell r="AC413">
            <v>232.8815265383796</v>
          </cell>
          <cell r="AD413">
            <v>75.720489291310969</v>
          </cell>
          <cell r="AE413">
            <v>114.81139569259312</v>
          </cell>
          <cell r="AF413">
            <v>112.54246978961373</v>
          </cell>
          <cell r="AG413">
            <v>121.4175838432966</v>
          </cell>
          <cell r="AH413">
            <v>57.949016890303938</v>
          </cell>
          <cell r="AI413">
            <v>40.366191158370384</v>
          </cell>
          <cell r="AJ413">
            <v>59.825788884184476</v>
          </cell>
          <cell r="AK413">
            <v>64.893595150244437</v>
          </cell>
          <cell r="AL413">
            <v>58.906926039615428</v>
          </cell>
          <cell r="AM413">
            <v>64.277718658297999</v>
          </cell>
          <cell r="AN413">
            <v>54.702727847906317</v>
          </cell>
          <cell r="AO413">
            <v>60.610392350614347</v>
          </cell>
          <cell r="AP413">
            <v>61.24965843614882</v>
          </cell>
          <cell r="AQ413">
            <v>54.579009203332134</v>
          </cell>
          <cell r="AR413">
            <v>58.877868643941888</v>
          </cell>
          <cell r="AS413">
            <v>42.112872258839161</v>
          </cell>
          <cell r="AT413">
            <v>39.307247402905887</v>
          </cell>
          <cell r="AU413">
            <v>39.351910791173395</v>
          </cell>
          <cell r="AV413">
            <v>38.669302852669716</v>
          </cell>
          <cell r="AW413">
            <v>35.077902925104354</v>
          </cell>
          <cell r="AX413">
            <v>27.888793101101328</v>
          </cell>
          <cell r="AY413">
            <v>33.724552310987747</v>
          </cell>
          <cell r="AZ413">
            <v>38.646809043906615</v>
          </cell>
          <cell r="BA413">
            <v>35.989368118670427</v>
          </cell>
          <cell r="BB413">
            <v>38.69519943182236</v>
          </cell>
          <cell r="BC413">
            <v>39.082151426139717</v>
          </cell>
          <cell r="BD413">
            <v>39.472972940402542</v>
          </cell>
          <cell r="BE413">
            <v>39.867702669805112</v>
          </cell>
          <cell r="BF413">
            <v>40.266379696504373</v>
          </cell>
        </row>
        <row r="414">
          <cell r="D414" t="str">
            <v>Replacement Shipments</v>
          </cell>
          <cell r="E414">
            <v>0</v>
          </cell>
          <cell r="F414">
            <v>0</v>
          </cell>
          <cell r="G414">
            <v>0</v>
          </cell>
          <cell r="H414">
            <v>0</v>
          </cell>
          <cell r="I414">
            <v>0</v>
          </cell>
          <cell r="J414">
            <v>0</v>
          </cell>
          <cell r="K414">
            <v>0</v>
          </cell>
          <cell r="L414">
            <v>91.496855325709475</v>
          </cell>
          <cell r="M414">
            <v>94.543399205793975</v>
          </cell>
          <cell r="N414">
            <v>97.643786157714885</v>
          </cell>
          <cell r="O414">
            <v>100.79668726899757</v>
          </cell>
          <cell r="P414">
            <v>104.00065006578312</v>
          </cell>
          <cell r="Q414">
            <v>107.25409732356731</v>
          </cell>
          <cell r="R414">
            <v>110.55532615236264</v>
          </cell>
          <cell r="S414">
            <v>113.90250736818415</v>
          </cell>
          <cell r="T414">
            <v>117.293685162147</v>
          </cell>
          <cell r="U414">
            <v>120.72677707778526</v>
          </cell>
          <cell r="V414">
            <v>113.71828519956023</v>
          </cell>
          <cell r="W414">
            <v>124.51365074585314</v>
          </cell>
          <cell r="X414">
            <v>122.02894041011382</v>
          </cell>
          <cell r="Y414">
            <v>121.5717587011415</v>
          </cell>
          <cell r="Z414">
            <v>138.97781148485305</v>
          </cell>
          <cell r="AA414">
            <v>135.09621632091515</v>
          </cell>
          <cell r="AB414">
            <v>138.69962232945599</v>
          </cell>
          <cell r="AC414">
            <v>140.96974058155681</v>
          </cell>
          <cell r="AD414">
            <v>141.07824966703916</v>
          </cell>
          <cell r="AE414">
            <v>155.49273688420701</v>
          </cell>
          <cell r="AF414">
            <v>153.88695339205003</v>
          </cell>
          <cell r="AG414">
            <v>185.41084337183801</v>
          </cell>
          <cell r="AH414">
            <v>177.30324873507061</v>
          </cell>
          <cell r="AI414">
            <v>167.72967992343609</v>
          </cell>
          <cell r="AJ414">
            <v>170.69155645605528</v>
          </cell>
          <cell r="AK414">
            <v>167.61035754912885</v>
          </cell>
          <cell r="AL414">
            <v>173.76446494491037</v>
          </cell>
          <cell r="AM414">
            <v>242.86627034676275</v>
          </cell>
          <cell r="AN414">
            <v>170.82575632357717</v>
          </cell>
          <cell r="AO414">
            <v>202.85921986833861</v>
          </cell>
          <cell r="AP414">
            <v>199.99000154908197</v>
          </cell>
          <cell r="AQ414">
            <v>235.2972412155876</v>
          </cell>
          <cell r="AR414">
            <v>198.35488405870069</v>
          </cell>
          <cell r="AS414">
            <v>185.91359854108822</v>
          </cell>
          <cell r="AT414">
            <v>197.6415174280674</v>
          </cell>
          <cell r="AU414">
            <v>196.8432333582264</v>
          </cell>
          <cell r="AV414">
            <v>200.30050211814532</v>
          </cell>
          <cell r="AW414">
            <v>271.82170982395218</v>
          </cell>
          <cell r="AX414">
            <v>195.46791162248351</v>
          </cell>
          <cell r="AY414">
            <v>230.16262428327352</v>
          </cell>
          <cell r="AZ414">
            <v>227.58137869913992</v>
          </cell>
          <cell r="BA414">
            <v>259.88366448479644</v>
          </cell>
          <cell r="BB414">
            <v>224.8778316313817</v>
          </cell>
          <cell r="BC414">
            <v>204.88435153846439</v>
          </cell>
          <cell r="BD414">
            <v>215.34840944208287</v>
          </cell>
          <cell r="BE414">
            <v>214.57024506632573</v>
          </cell>
          <cell r="BF414">
            <v>217.72001671429743</v>
          </cell>
        </row>
        <row r="415">
          <cell r="D415" t="str">
            <v>Net New Shipments</v>
          </cell>
          <cell r="E415">
            <v>0</v>
          </cell>
          <cell r="F415">
            <v>0</v>
          </cell>
          <cell r="G415">
            <v>0</v>
          </cell>
          <cell r="H415">
            <v>0</v>
          </cell>
          <cell r="I415">
            <v>0</v>
          </cell>
          <cell r="J415">
            <v>0</v>
          </cell>
          <cell r="K415">
            <v>0</v>
          </cell>
          <cell r="L415">
            <v>22.221429873850752</v>
          </cell>
          <cell r="M415">
            <v>29.970251540059166</v>
          </cell>
          <cell r="N415">
            <v>24.385154252398934</v>
          </cell>
          <cell r="O415">
            <v>20.775071432143932</v>
          </cell>
          <cell r="P415">
            <v>34.977161419069944</v>
          </cell>
          <cell r="Q415">
            <v>27.842118997347825</v>
          </cell>
          <cell r="R415">
            <v>28.144296177093338</v>
          </cell>
          <cell r="S415">
            <v>27.067233213372674</v>
          </cell>
          <cell r="T415">
            <v>23.78456450489216</v>
          </cell>
          <cell r="U415">
            <v>34.765959806421733</v>
          </cell>
          <cell r="V415">
            <v>40.168668192489804</v>
          </cell>
          <cell r="W415">
            <v>60.897192625984871</v>
          </cell>
          <cell r="X415">
            <v>55.274308324956792</v>
          </cell>
          <cell r="Y415">
            <v>46.15792122229459</v>
          </cell>
          <cell r="Z415">
            <v>31.713744971202232</v>
          </cell>
          <cell r="AA415">
            <v>32.514141228213703</v>
          </cell>
          <cell r="AB415">
            <v>35.064842615454381</v>
          </cell>
          <cell r="AC415">
            <v>101.89652976520597</v>
          </cell>
          <cell r="AD415">
            <v>29.747506656538008</v>
          </cell>
          <cell r="AE415">
            <v>47.366482984131608</v>
          </cell>
          <cell r="AF415">
            <v>46.103048157031935</v>
          </cell>
          <cell r="AG415">
            <v>49.886397843749592</v>
          </cell>
          <cell r="AH415">
            <v>21.05163532363008</v>
          </cell>
          <cell r="AI415">
            <v>18.183918617652125</v>
          </cell>
          <cell r="AJ415">
            <v>26.949960972012136</v>
          </cell>
          <cell r="AK415">
            <v>29.23287580909755</v>
          </cell>
          <cell r="AL415">
            <v>26.536037173234945</v>
          </cell>
          <cell r="AM415">
            <v>28.955439477189429</v>
          </cell>
          <cell r="AN415">
            <v>24.642155298906346</v>
          </cell>
          <cell r="AO415">
            <v>27.303404414934903</v>
          </cell>
          <cell r="AP415">
            <v>27.591377150057951</v>
          </cell>
          <cell r="AQ415">
            <v>24.586423269208808</v>
          </cell>
          <cell r="AR415">
            <v>26.522947572681005</v>
          </cell>
          <cell r="AS415">
            <v>18.970752997376167</v>
          </cell>
          <cell r="AT415">
            <v>17.706892014015466</v>
          </cell>
          <cell r="AU415">
            <v>17.727011708099326</v>
          </cell>
          <cell r="AV415">
            <v>17.419514596152112</v>
          </cell>
          <cell r="AW415">
            <v>15.801682392215298</v>
          </cell>
          <cell r="AX415">
            <v>12.563175507575579</v>
          </cell>
          <cell r="AY415">
            <v>15.192033160468327</v>
          </cell>
          <cell r="AZ415">
            <v>17.409381720688543</v>
          </cell>
          <cell r="BA415">
            <v>16.212273741733043</v>
          </cell>
          <cell r="BB415">
            <v>17.43118033112205</v>
          </cell>
          <cell r="BC415">
            <v>17.605492134432552</v>
          </cell>
          <cell r="BD415">
            <v>17.781547055777082</v>
          </cell>
          <cell r="BE415">
            <v>17.959362526335099</v>
          </cell>
          <cell r="BF415">
            <v>18.13895615159845</v>
          </cell>
        </row>
        <row r="416">
          <cell r="D416"/>
          <cell r="E416"/>
          <cell r="F416"/>
          <cell r="G416"/>
          <cell r="H416"/>
          <cell r="I416"/>
          <cell r="J416"/>
          <cell r="K416"/>
          <cell r="L416"/>
          <cell r="M416"/>
          <cell r="N416"/>
          <cell r="O416"/>
          <cell r="P416"/>
          <cell r="Q416"/>
          <cell r="R416"/>
          <cell r="S416"/>
          <cell r="T416"/>
          <cell r="U416"/>
          <cell r="V416"/>
          <cell r="W416"/>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cell r="BD416"/>
          <cell r="BE416"/>
          <cell r="BF416"/>
        </row>
        <row r="418">
          <cell r="D418" t="str">
            <v>OtherHealth</v>
          </cell>
        </row>
        <row r="420">
          <cell r="D420"/>
        </row>
        <row r="422">
          <cell r="D422"/>
          <cell r="E422"/>
          <cell r="F422"/>
          <cell r="G422"/>
          <cell r="H422"/>
          <cell r="I422"/>
          <cell r="J422"/>
          <cell r="K422"/>
          <cell r="L422"/>
          <cell r="M422"/>
          <cell r="N422"/>
          <cell r="O422"/>
          <cell r="P422"/>
          <cell r="Q422"/>
          <cell r="R422"/>
          <cell r="S422"/>
          <cell r="T422"/>
          <cell r="U422"/>
          <cell r="V422"/>
          <cell r="W422"/>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cell r="BD422"/>
          <cell r="BE422"/>
          <cell r="BF422"/>
        </row>
        <row r="423">
          <cell r="D423" t="str">
            <v>SHIPMENTS</v>
          </cell>
          <cell r="E423">
            <v>1981</v>
          </cell>
          <cell r="F423">
            <v>1982</v>
          </cell>
          <cell r="G423">
            <v>1983</v>
          </cell>
          <cell r="H423">
            <v>1984</v>
          </cell>
          <cell r="I423">
            <v>1985</v>
          </cell>
          <cell r="J423">
            <v>1986</v>
          </cell>
          <cell r="K423">
            <v>1987</v>
          </cell>
          <cell r="L423">
            <v>1988</v>
          </cell>
          <cell r="M423">
            <v>1989</v>
          </cell>
          <cell r="N423">
            <v>1990</v>
          </cell>
          <cell r="O423">
            <v>1991</v>
          </cell>
          <cell r="P423">
            <v>1992</v>
          </cell>
          <cell r="Q423">
            <v>1993</v>
          </cell>
          <cell r="R423">
            <v>1994</v>
          </cell>
          <cell r="S423">
            <v>1995</v>
          </cell>
          <cell r="T423">
            <v>1996</v>
          </cell>
          <cell r="U423">
            <v>1997</v>
          </cell>
          <cell r="V423">
            <v>1998</v>
          </cell>
          <cell r="W423">
            <v>1999</v>
          </cell>
          <cell r="X423">
            <v>2000</v>
          </cell>
          <cell r="Y423">
            <v>2001</v>
          </cell>
          <cell r="Z423">
            <v>2002</v>
          </cell>
          <cell r="AA423">
            <v>2003</v>
          </cell>
          <cell r="AB423">
            <v>2004</v>
          </cell>
          <cell r="AC423">
            <v>2005</v>
          </cell>
          <cell r="AD423">
            <v>2006</v>
          </cell>
          <cell r="AE423">
            <v>2007</v>
          </cell>
          <cell r="AF423">
            <v>2008</v>
          </cell>
          <cell r="AG423">
            <v>2009</v>
          </cell>
          <cell r="AH423">
            <v>2010</v>
          </cell>
          <cell r="AI423">
            <v>2011</v>
          </cell>
          <cell r="AJ423">
            <v>2012</v>
          </cell>
          <cell r="AK423">
            <v>2013</v>
          </cell>
          <cell r="AL423">
            <v>2014</v>
          </cell>
          <cell r="AM423">
            <v>2015</v>
          </cell>
          <cell r="AN423">
            <v>2016</v>
          </cell>
          <cell r="AO423">
            <v>2017</v>
          </cell>
          <cell r="AP423">
            <v>2018</v>
          </cell>
          <cell r="AQ423">
            <v>2019</v>
          </cell>
          <cell r="AR423">
            <v>2020</v>
          </cell>
          <cell r="AS423">
            <v>2021</v>
          </cell>
          <cell r="AT423">
            <v>2022</v>
          </cell>
          <cell r="AU423">
            <v>2023</v>
          </cell>
          <cell r="AV423">
            <v>2024</v>
          </cell>
          <cell r="AW423">
            <v>2025</v>
          </cell>
          <cell r="AX423">
            <v>2026</v>
          </cell>
          <cell r="AY423">
            <v>2027</v>
          </cell>
          <cell r="AZ423">
            <v>2028</v>
          </cell>
          <cell r="BA423">
            <v>2029</v>
          </cell>
          <cell r="BB423">
            <v>2030</v>
          </cell>
          <cell r="BC423">
            <v>2031</v>
          </cell>
          <cell r="BD423">
            <v>2032</v>
          </cell>
          <cell r="BE423">
            <v>2033</v>
          </cell>
          <cell r="BF423">
            <v>2034</v>
          </cell>
        </row>
        <row r="424">
          <cell r="D424" t="str">
            <v>Replacement Shipments</v>
          </cell>
          <cell r="E424">
            <v>0</v>
          </cell>
          <cell r="F424">
            <v>0</v>
          </cell>
          <cell r="G424">
            <v>0</v>
          </cell>
          <cell r="H424">
            <v>0</v>
          </cell>
          <cell r="I424">
            <v>0</v>
          </cell>
          <cell r="J424">
            <v>0</v>
          </cell>
          <cell r="K424">
            <v>0</v>
          </cell>
          <cell r="L424">
            <v>201.41067298844428</v>
          </cell>
          <cell r="M424">
            <v>207.32370533837633</v>
          </cell>
          <cell r="N424">
            <v>213.34843447144456</v>
          </cell>
          <cell r="O424">
            <v>219.48454210670153</v>
          </cell>
          <cell r="P424">
            <v>225.73160085961808</v>
          </cell>
          <cell r="Q424">
            <v>232.08907154941028</v>
          </cell>
          <cell r="R424">
            <v>238.556300594204</v>
          </cell>
          <cell r="S424">
            <v>245.13251750128214</v>
          </cell>
          <cell r="T424">
            <v>251.81683245967318</v>
          </cell>
          <cell r="U424">
            <v>238.77811897244419</v>
          </cell>
          <cell r="V424">
            <v>259.39873849037662</v>
          </cell>
          <cell r="W424">
            <v>253.7817156234444</v>
          </cell>
          <cell r="X424">
            <v>252.90944703470123</v>
          </cell>
          <cell r="Y424">
            <v>285.90651660361846</v>
          </cell>
          <cell r="Z424">
            <v>279.16315510141027</v>
          </cell>
          <cell r="AA424">
            <v>285.1103542582041</v>
          </cell>
          <cell r="AB424">
            <v>288.771850653282</v>
          </cell>
          <cell r="AC424">
            <v>289.51643009167316</v>
          </cell>
          <cell r="AD424">
            <v>296.87983119644417</v>
          </cell>
          <cell r="AE424">
            <v>326.64619321037702</v>
          </cell>
          <cell r="AF424">
            <v>358.73019136744438</v>
          </cell>
          <cell r="AG424">
            <v>346.79020729070123</v>
          </cell>
          <cell r="AH424">
            <v>363.03754274761832</v>
          </cell>
          <cell r="AI424">
            <v>354.75683945341063</v>
          </cell>
          <cell r="AJ424">
            <v>363.11061451420392</v>
          </cell>
          <cell r="AK424">
            <v>369.16699458928184</v>
          </cell>
          <cell r="AL424">
            <v>386.47215809167312</v>
          </cell>
          <cell r="AM424">
            <v>382.95962319644462</v>
          </cell>
          <cell r="AN424">
            <v>396.72478491775564</v>
          </cell>
          <cell r="AO424">
            <v>431.92805043597696</v>
          </cell>
          <cell r="AP424">
            <v>423.24142421227805</v>
          </cell>
          <cell r="AQ424">
            <v>416.24660621993235</v>
          </cell>
          <cell r="AR424">
            <v>414.00876147976226</v>
          </cell>
          <cell r="AS424">
            <v>435.49863351078466</v>
          </cell>
          <cell r="AT424">
            <v>452.23473069940752</v>
          </cell>
          <cell r="AU424">
            <v>466.27560538914952</v>
          </cell>
          <cell r="AV424">
            <v>466.25600887515697</v>
          </cell>
          <cell r="AW424">
            <v>472.2324857620174</v>
          </cell>
          <cell r="AX424">
            <v>515.04402947354697</v>
          </cell>
          <cell r="AY424">
            <v>509.8132168895612</v>
          </cell>
          <cell r="AZ424">
            <v>494.37739325252232</v>
          </cell>
          <cell r="BA424">
            <v>491.93673540351313</v>
          </cell>
          <cell r="BB424">
            <v>512.67325667002433</v>
          </cell>
          <cell r="BC424">
            <v>520.45247392712054</v>
          </cell>
          <cell r="BD424">
            <v>532.81131187188544</v>
          </cell>
          <cell r="BE424">
            <v>531.91288680967227</v>
          </cell>
          <cell r="BF424">
            <v>535.27072103566252</v>
          </cell>
        </row>
        <row r="425">
          <cell r="D425" t="str">
            <v>Net New Shipments</v>
          </cell>
          <cell r="E425">
            <v>0</v>
          </cell>
          <cell r="F425">
            <v>0</v>
          </cell>
          <cell r="G425">
            <v>0</v>
          </cell>
          <cell r="H425">
            <v>0</v>
          </cell>
          <cell r="I425">
            <v>0</v>
          </cell>
          <cell r="J425">
            <v>0</v>
          </cell>
          <cell r="K425">
            <v>0</v>
          </cell>
          <cell r="L425">
            <v>37.367445983999914</v>
          </cell>
          <cell r="M425">
            <v>52.075033152000287</v>
          </cell>
          <cell r="N425">
            <v>40.433281151999836</v>
          </cell>
          <cell r="O425">
            <v>33.424904927999705</v>
          </cell>
          <cell r="P425">
            <v>60.174915744000373</v>
          </cell>
          <cell r="Q425">
            <v>47.074083552000005</v>
          </cell>
          <cell r="R425">
            <v>46.554053664000094</v>
          </cell>
          <cell r="S425">
            <v>43.639333151999836</v>
          </cell>
          <cell r="T425">
            <v>37.69959763199995</v>
          </cell>
          <cell r="U425">
            <v>58.101712224000003</v>
          </cell>
          <cell r="V425">
            <v>67.247454720000405</v>
          </cell>
          <cell r="W425">
            <v>104.94847574399999</v>
          </cell>
          <cell r="X425">
            <v>93.880760256000002</v>
          </cell>
          <cell r="Y425">
            <v>77.131026143999861</v>
          </cell>
          <cell r="Z425">
            <v>75.593684352000309</v>
          </cell>
          <cell r="AA425">
            <v>78.000260255999819</v>
          </cell>
          <cell r="AB425">
            <v>80.39514393599984</v>
          </cell>
          <cell r="AC425">
            <v>96.955727999999993</v>
          </cell>
          <cell r="AD425">
            <v>86.079792000000452</v>
          </cell>
          <cell r="AE425">
            <v>70.078591707378564</v>
          </cell>
          <cell r="AF425">
            <v>73.19785906853258</v>
          </cell>
          <cell r="AG425">
            <v>76.451216921576815</v>
          </cell>
          <cell r="AH425">
            <v>53.209063472314028</v>
          </cell>
          <cell r="AI425">
            <v>59.251922026351622</v>
          </cell>
          <cell r="AJ425">
            <v>72.38801899658074</v>
          </cell>
          <cell r="AK425">
            <v>83.067736110125679</v>
          </cell>
          <cell r="AL425">
            <v>79.803447297476396</v>
          </cell>
          <cell r="AM425">
            <v>83.29638567871234</v>
          </cell>
          <cell r="AN425">
            <v>75.507700844261763</v>
          </cell>
          <cell r="AO425">
            <v>83.115979037570014</v>
          </cell>
          <cell r="AP425">
            <v>86.571792677283156</v>
          </cell>
          <cell r="AQ425">
            <v>78.130787032589978</v>
          </cell>
          <cell r="AR425">
            <v>77.927973923750869</v>
          </cell>
          <cell r="AS425">
            <v>77.174623159239673</v>
          </cell>
          <cell r="AT425">
            <v>68.217743227713072</v>
          </cell>
          <cell r="AU425">
            <v>66.535706482735804</v>
          </cell>
          <cell r="AV425">
            <v>65.656877934515251</v>
          </cell>
          <cell r="AW425">
            <v>63.038235273645114</v>
          </cell>
          <cell r="AX425">
            <v>54.09514325699547</v>
          </cell>
          <cell r="AY425">
            <v>59.77624534586721</v>
          </cell>
          <cell r="AZ425">
            <v>64.294640822374276</v>
          </cell>
          <cell r="BA425">
            <v>63.406438650146811</v>
          </cell>
          <cell r="BB425">
            <v>57.810788436107941</v>
          </cell>
          <cell r="BC425">
            <v>58.38889632046903</v>
          </cell>
          <cell r="BD425">
            <v>58.972785283673147</v>
          </cell>
          <cell r="BE425">
            <v>59.562513136509551</v>
          </cell>
          <cell r="BF425">
            <v>60.158138267875984</v>
          </cell>
        </row>
        <row r="426">
          <cell r="D426" t="str">
            <v>Replacement Shipments</v>
          </cell>
          <cell r="E426">
            <v>0</v>
          </cell>
          <cell r="F426">
            <v>0</v>
          </cell>
          <cell r="G426">
            <v>0</v>
          </cell>
          <cell r="H426">
            <v>0</v>
          </cell>
          <cell r="I426">
            <v>0</v>
          </cell>
          <cell r="J426">
            <v>0</v>
          </cell>
          <cell r="K426">
            <v>0</v>
          </cell>
          <cell r="L426">
            <v>29.851560179540684</v>
          </cell>
          <cell r="M426">
            <v>30.772507316544296</v>
          </cell>
          <cell r="N426">
            <v>31.712679053913149</v>
          </cell>
          <cell r="O426">
            <v>32.672107092489341</v>
          </cell>
          <cell r="P426">
            <v>33.650806863636355</v>
          </cell>
          <cell r="Q426">
            <v>34.648777008882412</v>
          </cell>
          <cell r="R426">
            <v>35.665998868574313</v>
          </cell>
          <cell r="S426">
            <v>36.702435980735572</v>
          </cell>
          <cell r="T426">
            <v>37.758033591338453</v>
          </cell>
          <cell r="U426">
            <v>38.83271817721247</v>
          </cell>
          <cell r="V426">
            <v>39.92639698282251</v>
          </cell>
          <cell r="W426">
            <v>41.038957572157727</v>
          </cell>
          <cell r="X426">
            <v>42.170267396977515</v>
          </cell>
          <cell r="Y426">
            <v>43.32017338266337</v>
          </cell>
          <cell r="Z426">
            <v>39.193421675540662</v>
          </cell>
          <cell r="AA426">
            <v>43.791265604544364</v>
          </cell>
          <cell r="AB426">
            <v>41.820999341913108</v>
          </cell>
          <cell r="AC426">
            <v>41.028333324489267</v>
          </cell>
          <cell r="AD426">
            <v>48.694535799636448</v>
          </cell>
          <cell r="AE426">
            <v>46.417297896882417</v>
          </cell>
          <cell r="AF426">
            <v>47.304512284574344</v>
          </cell>
          <cell r="AG426">
            <v>47.612269268735531</v>
          </cell>
          <cell r="AH426">
            <v>47.182932999338441</v>
          </cell>
          <cell r="AI426">
            <v>53.358146233212473</v>
          </cell>
          <cell r="AJ426">
            <v>56.738260662822611</v>
          </cell>
          <cell r="AK426">
            <v>67.276076508157729</v>
          </cell>
          <cell r="AL426">
            <v>65.640457460977515</v>
          </cell>
          <cell r="AM426">
            <v>62.602929918663335</v>
          </cell>
          <cell r="AN426">
            <v>58.09184276354074</v>
          </cell>
          <cell r="AO426">
            <v>63.291330668544319</v>
          </cell>
          <cell r="AP426">
            <v>61.919785325913068</v>
          </cell>
          <cell r="AQ426">
            <v>65.267265324489273</v>
          </cell>
          <cell r="AR426">
            <v>70.214483799636554</v>
          </cell>
          <cell r="AS426">
            <v>63.936945823727058</v>
          </cell>
          <cell r="AT426">
            <v>65.603977051707488</v>
          </cell>
          <cell r="AU426">
            <v>66.725073499129735</v>
          </cell>
          <cell r="AV426">
            <v>60.485198867416941</v>
          </cell>
          <cell r="AW426">
            <v>68.171126739800386</v>
          </cell>
          <cell r="AX426">
            <v>74.835265411967796</v>
          </cell>
          <cell r="AY426">
            <v>88.043010535689149</v>
          </cell>
          <cell r="AZ426">
            <v>85.591319285346614</v>
          </cell>
          <cell r="BA426">
            <v>83.42702633834142</v>
          </cell>
          <cell r="BB426">
            <v>76.96876797460618</v>
          </cell>
          <cell r="BC426">
            <v>84.070325427936822</v>
          </cell>
          <cell r="BD426">
            <v>83.562733495233857</v>
          </cell>
          <cell r="BE426">
            <v>84.799962082636767</v>
          </cell>
          <cell r="BF426">
            <v>89.696477280574271</v>
          </cell>
        </row>
        <row r="427">
          <cell r="D427" t="str">
            <v>Net New Shipments</v>
          </cell>
          <cell r="E427">
            <v>0</v>
          </cell>
          <cell r="F427">
            <v>0</v>
          </cell>
          <cell r="G427">
            <v>0</v>
          </cell>
          <cell r="H427">
            <v>0</v>
          </cell>
          <cell r="I427">
            <v>0</v>
          </cell>
          <cell r="J427">
            <v>0</v>
          </cell>
          <cell r="K427">
            <v>0</v>
          </cell>
          <cell r="L427">
            <v>9.3418614959999786</v>
          </cell>
          <cell r="M427">
            <v>13.018758288000072</v>
          </cell>
          <cell r="N427">
            <v>10.108320287999959</v>
          </cell>
          <cell r="O427">
            <v>8.3562262319999263</v>
          </cell>
          <cell r="P427">
            <v>15.043728936000093</v>
          </cell>
          <cell r="Q427">
            <v>11.768520888000001</v>
          </cell>
          <cell r="R427">
            <v>11.638513416000023</v>
          </cell>
          <cell r="S427">
            <v>10.909833287999959</v>
          </cell>
          <cell r="T427">
            <v>9.4248994079999875</v>
          </cell>
          <cell r="U427">
            <v>14.525428056000001</v>
          </cell>
          <cell r="V427">
            <v>16.811863680000101</v>
          </cell>
          <cell r="W427">
            <v>26.237118935999998</v>
          </cell>
          <cell r="X427">
            <v>23.470190064000001</v>
          </cell>
          <cell r="Y427">
            <v>19.282756535999965</v>
          </cell>
          <cell r="Z427">
            <v>18.898421088000077</v>
          </cell>
          <cell r="AA427">
            <v>19.500065063999955</v>
          </cell>
          <cell r="AB427">
            <v>20.09878598399996</v>
          </cell>
          <cell r="AC427">
            <v>24.238931999999998</v>
          </cell>
          <cell r="AD427">
            <v>21.519948000000113</v>
          </cell>
          <cell r="AE427">
            <v>17.519647926844641</v>
          </cell>
          <cell r="AF427">
            <v>18.299464767133145</v>
          </cell>
          <cell r="AG427">
            <v>19.112804230394204</v>
          </cell>
          <cell r="AH427">
            <v>13.302265868078507</v>
          </cell>
          <cell r="AI427">
            <v>14.812980506587905</v>
          </cell>
          <cell r="AJ427">
            <v>18.097004749145185</v>
          </cell>
          <cell r="AK427">
            <v>20.76693402753142</v>
          </cell>
          <cell r="AL427">
            <v>19.950861824369099</v>
          </cell>
          <cell r="AM427">
            <v>20.824096419678085</v>
          </cell>
          <cell r="AN427">
            <v>18.876925211065441</v>
          </cell>
          <cell r="AO427">
            <v>20.778994759392504</v>
          </cell>
          <cell r="AP427">
            <v>21.642948169320789</v>
          </cell>
          <cell r="AQ427">
            <v>19.532696758147495</v>
          </cell>
          <cell r="AR427">
            <v>19.481993480937717</v>
          </cell>
          <cell r="AS427">
            <v>19.293655789809918</v>
          </cell>
          <cell r="AT427">
            <v>17.054435806928268</v>
          </cell>
          <cell r="AU427">
            <v>16.633926620683951</v>
          </cell>
          <cell r="AV427">
            <v>16.414219483628813</v>
          </cell>
          <cell r="AW427">
            <v>15.759558818411278</v>
          </cell>
          <cell r="AX427">
            <v>13.523785814248868</v>
          </cell>
          <cell r="AY427">
            <v>14.944061336466802</v>
          </cell>
          <cell r="AZ427">
            <v>16.073660205593569</v>
          </cell>
          <cell r="BA427">
            <v>15.851609662536703</v>
          </cell>
          <cell r="BB427">
            <v>14.452697109026985</v>
          </cell>
          <cell r="BC427">
            <v>14.597224080117257</v>
          </cell>
          <cell r="BD427">
            <v>14.743196320918287</v>
          </cell>
          <cell r="BE427">
            <v>14.890628284127388</v>
          </cell>
          <cell r="BF427">
            <v>15.039534566968996</v>
          </cell>
        </row>
        <row r="428">
          <cell r="D428" t="str">
            <v>Replacement Shipments</v>
          </cell>
          <cell r="E428">
            <v>0</v>
          </cell>
          <cell r="F428">
            <v>0</v>
          </cell>
          <cell r="G428">
            <v>0</v>
          </cell>
          <cell r="H428">
            <v>0</v>
          </cell>
          <cell r="I428">
            <v>0</v>
          </cell>
          <cell r="J428">
            <v>0</v>
          </cell>
          <cell r="K428">
            <v>0</v>
          </cell>
          <cell r="L428">
            <v>31.417092845815205</v>
          </cell>
          <cell r="M428">
            <v>32.320678868212696</v>
          </cell>
          <cell r="N428">
            <v>33.240603241409403</v>
          </cell>
          <cell r="O428">
            <v>34.176786567153393</v>
          </cell>
          <cell r="P428">
            <v>35.129132600808646</v>
          </cell>
          <cell r="Q428">
            <v>36.097527881775875</v>
          </cell>
          <cell r="R428">
            <v>37.081841378983889</v>
          </cell>
          <cell r="S428">
            <v>35.814445692283982</v>
          </cell>
          <cell r="T428">
            <v>38.448801602609706</v>
          </cell>
          <cell r="U428">
            <v>37.998739616101673</v>
          </cell>
          <cell r="V428">
            <v>38.110186267283332</v>
          </cell>
          <cell r="W428">
            <v>42.210439071317694</v>
          </cell>
          <cell r="X428">
            <v>41.637145317522766</v>
          </cell>
          <cell r="Y428">
            <v>42.560262368250967</v>
          </cell>
          <cell r="Z428">
            <v>40.949866131136389</v>
          </cell>
          <cell r="AA428">
            <v>42.885241626602351</v>
          </cell>
          <cell r="AB428">
            <v>44.836074170417035</v>
          </cell>
          <cell r="AC428">
            <v>46.023780002252245</v>
          </cell>
          <cell r="AD428">
            <v>54.560640333213932</v>
          </cell>
          <cell r="AE428">
            <v>52.684912096048095</v>
          </cell>
          <cell r="AF428">
            <v>51.636942040460845</v>
          </cell>
          <cell r="AG428">
            <v>49.845633404143541</v>
          </cell>
          <cell r="AH428">
            <v>52.064211647965067</v>
          </cell>
          <cell r="AI428">
            <v>54.296871014295689</v>
          </cell>
          <cell r="AJ428">
            <v>57.433405018765434</v>
          </cell>
          <cell r="AK428">
            <v>64.690399229144816</v>
          </cell>
          <cell r="AL428">
            <v>60.931670380061178</v>
          </cell>
          <cell r="AM428">
            <v>60.250771684270383</v>
          </cell>
          <cell r="AN428">
            <v>58.842314003883807</v>
          </cell>
          <cell r="AO428">
            <v>58.325785607772332</v>
          </cell>
          <cell r="AP428">
            <v>61.269560774598929</v>
          </cell>
          <cell r="AQ428">
            <v>65.951933727448036</v>
          </cell>
          <cell r="AR428">
            <v>74.465703272936878</v>
          </cell>
          <cell r="AS428">
            <v>70.322837126695049</v>
          </cell>
          <cell r="AT428">
            <v>70.052982914379072</v>
          </cell>
          <cell r="AU428">
            <v>67.727962848602772</v>
          </cell>
          <cell r="AV428">
            <v>68.10676681704183</v>
          </cell>
          <cell r="AW428">
            <v>71.457217675644713</v>
          </cell>
          <cell r="AX428">
            <v>75.146263971525016</v>
          </cell>
          <cell r="AY428">
            <v>83.636166731956166</v>
          </cell>
          <cell r="AZ428">
            <v>79.404647239426481</v>
          </cell>
          <cell r="BA428">
            <v>78.080758949447159</v>
          </cell>
          <cell r="BB428">
            <v>75.557798969031012</v>
          </cell>
          <cell r="BC428">
            <v>75.833183527437654</v>
          </cell>
          <cell r="BD428">
            <v>78.875475895262483</v>
          </cell>
          <cell r="BE428">
            <v>81.512110657518363</v>
          </cell>
          <cell r="BF428">
            <v>90.67055818422233</v>
          </cell>
        </row>
        <row r="429">
          <cell r="D429" t="str">
            <v>Net New Shipments</v>
          </cell>
          <cell r="E429">
            <v>0</v>
          </cell>
          <cell r="F429">
            <v>0</v>
          </cell>
          <cell r="G429">
            <v>0</v>
          </cell>
          <cell r="H429">
            <v>0</v>
          </cell>
          <cell r="I429">
            <v>0</v>
          </cell>
          <cell r="J429">
            <v>0</v>
          </cell>
          <cell r="K429">
            <v>0</v>
          </cell>
          <cell r="L429">
            <v>4.3973528464687774</v>
          </cell>
          <cell r="M429">
            <v>6.1281227343970102</v>
          </cell>
          <cell r="N429">
            <v>4.7581363746922705</v>
          </cell>
          <cell r="O429">
            <v>3.9333997001299394</v>
          </cell>
          <cell r="P429">
            <v>7.0813064705090447</v>
          </cell>
          <cell r="Q429">
            <v>5.5396174357468908</v>
          </cell>
          <cell r="R429">
            <v>5.4784209892670788</v>
          </cell>
          <cell r="S429">
            <v>5.1354204388524067</v>
          </cell>
          <cell r="T429">
            <v>4.4364400239926454</v>
          </cell>
          <cell r="U429">
            <v>6.8373345543153619</v>
          </cell>
          <cell r="V429">
            <v>7.9135937349689129</v>
          </cell>
          <cell r="W429">
            <v>12.350201261896236</v>
          </cell>
          <cell r="X429">
            <v>11.047766778525329</v>
          </cell>
          <cell r="Y429">
            <v>9.0766796722098775</v>
          </cell>
          <cell r="Z429">
            <v>8.8957672730071522</v>
          </cell>
          <cell r="AA429">
            <v>9.1789700213627157</v>
          </cell>
          <cell r="AB429">
            <v>9.4607968438786543</v>
          </cell>
          <cell r="AC429">
            <v>11.409625016513189</v>
          </cell>
          <cell r="AD429">
            <v>10.129758895930877</v>
          </cell>
          <cell r="AE429">
            <v>8.2467582840130831</v>
          </cell>
          <cell r="AF429">
            <v>8.6138296438095381</v>
          </cell>
          <cell r="AG429">
            <v>8.9966805997402677</v>
          </cell>
          <cell r="AH429">
            <v>6.2615739598072651</v>
          </cell>
          <cell r="AI429">
            <v>6.9726897603032398</v>
          </cell>
          <cell r="AJ429">
            <v>8.5185287086825952</v>
          </cell>
          <cell r="AK429">
            <v>9.7753040437920617</v>
          </cell>
          <cell r="AL429">
            <v>9.3911667466338713</v>
          </cell>
          <cell r="AM429">
            <v>9.8022112301086857</v>
          </cell>
          <cell r="AN429">
            <v>8.8856488447189577</v>
          </cell>
          <cell r="AO429">
            <v>9.7809812092695054</v>
          </cell>
          <cell r="AP429">
            <v>10.187656901045784</v>
          </cell>
          <cell r="AQ429">
            <v>9.1943302440769799</v>
          </cell>
          <cell r="AR429">
            <v>9.1704634590192882</v>
          </cell>
          <cell r="AS429">
            <v>9.0818101127314321</v>
          </cell>
          <cell r="AT429">
            <v>8.0277760350680865</v>
          </cell>
          <cell r="AU429">
            <v>7.8298361204282401</v>
          </cell>
          <cell r="AV429">
            <v>7.7264167103958243</v>
          </cell>
          <cell r="AW429">
            <v>7.4182582196177691</v>
          </cell>
          <cell r="AX429">
            <v>6.3658466859933469</v>
          </cell>
          <cell r="AY429">
            <v>7.0343914522661635</v>
          </cell>
          <cell r="AZ429">
            <v>7.5661104040669898</v>
          </cell>
          <cell r="BA429">
            <v>7.461587918051805</v>
          </cell>
          <cell r="BB429">
            <v>6.8030990181928246</v>
          </cell>
          <cell r="BC429">
            <v>6.8711300083747346</v>
          </cell>
          <cell r="BD429">
            <v>6.9398413084584263</v>
          </cell>
          <cell r="BE429">
            <v>7.0092397215429401</v>
          </cell>
          <cell r="BF429">
            <v>7.0793321187585434</v>
          </cell>
        </row>
        <row r="430">
          <cell r="D430" t="str">
            <v>Replacement Shipments</v>
          </cell>
          <cell r="E430">
            <v>0</v>
          </cell>
          <cell r="F430">
            <v>0</v>
          </cell>
          <cell r="G430">
            <v>0</v>
          </cell>
          <cell r="H430">
            <v>0</v>
          </cell>
          <cell r="I430">
            <v>0</v>
          </cell>
          <cell r="J430">
            <v>0</v>
          </cell>
          <cell r="K430">
            <v>0</v>
          </cell>
          <cell r="L430">
            <v>462.04026303935461</v>
          </cell>
          <cell r="M430">
            <v>476.01872201967137</v>
          </cell>
          <cell r="N430">
            <v>490.27796195738085</v>
          </cell>
          <cell r="O430">
            <v>504.81796306012637</v>
          </cell>
          <cell r="P430">
            <v>519.6384534646869</v>
          </cell>
          <cell r="Q430">
            <v>534.73890193555326</v>
          </cell>
          <cell r="R430">
            <v>550.11851072979937</v>
          </cell>
          <cell r="S430">
            <v>565.77620864606229</v>
          </cell>
          <cell r="T430">
            <v>581.71064427559566</v>
          </cell>
          <cell r="U430">
            <v>597.92017947348154</v>
          </cell>
          <cell r="V430">
            <v>614.40288306815751</v>
          </cell>
          <cell r="W430">
            <v>631.1565248274544</v>
          </cell>
          <cell r="X430">
            <v>581.92748557135474</v>
          </cell>
          <cell r="Y430">
            <v>643.09278671567154</v>
          </cell>
          <cell r="Z430">
            <v>620.00140565338063</v>
          </cell>
          <cell r="AA430">
            <v>612.05619970412613</v>
          </cell>
          <cell r="AB430">
            <v>712.69964147668736</v>
          </cell>
          <cell r="AC430">
            <v>685.76825333155284</v>
          </cell>
          <cell r="AD430">
            <v>699.47943290180012</v>
          </cell>
          <cell r="AE430">
            <v>705.78573584206231</v>
          </cell>
          <cell r="AF430">
            <v>702.6635200115951</v>
          </cell>
          <cell r="AG430">
            <v>784.32983952548216</v>
          </cell>
          <cell r="AH430">
            <v>830.15513362815841</v>
          </cell>
          <cell r="AI430">
            <v>967.86621783945498</v>
          </cell>
          <cell r="AJ430">
            <v>883.12825805935336</v>
          </cell>
          <cell r="AK430">
            <v>890.55482892767213</v>
          </cell>
          <cell r="AL430">
            <v>862.53114294938189</v>
          </cell>
          <cell r="AM430">
            <v>862.30703469212517</v>
          </cell>
          <cell r="AN430">
            <v>970.6340616046873</v>
          </cell>
          <cell r="AO430">
            <v>996.83454733155281</v>
          </cell>
          <cell r="AP430">
            <v>975.65209890180017</v>
          </cell>
          <cell r="AQ430">
            <v>930.62121756990189</v>
          </cell>
          <cell r="AR430">
            <v>937.50665118980476</v>
          </cell>
          <cell r="AS430">
            <v>1029.6108271488733</v>
          </cell>
          <cell r="AT430">
            <v>1000.8675456018329</v>
          </cell>
          <cell r="AU430">
            <v>1157.966134340666</v>
          </cell>
          <cell r="AV430">
            <v>1115.3731523400502</v>
          </cell>
          <cell r="AW430">
            <v>1157.0638156143254</v>
          </cell>
          <cell r="AX430">
            <v>1118.5672030287847</v>
          </cell>
          <cell r="AY430">
            <v>1129.5496054113285</v>
          </cell>
          <cell r="AZ430">
            <v>1212.8879351466931</v>
          </cell>
          <cell r="BA430">
            <v>1263.4983134104239</v>
          </cell>
          <cell r="BB430">
            <v>1253.4032670747488</v>
          </cell>
          <cell r="BC430">
            <v>1181.290825966129</v>
          </cell>
          <cell r="BD430">
            <v>1187.525567528505</v>
          </cell>
          <cell r="BE430">
            <v>1277.2127431181029</v>
          </cell>
          <cell r="BF430">
            <v>1219.7328051240759</v>
          </cell>
        </row>
        <row r="431">
          <cell r="D431" t="str">
            <v>Net New Shipments</v>
          </cell>
          <cell r="E431">
            <v>0</v>
          </cell>
          <cell r="F431">
            <v>0</v>
          </cell>
          <cell r="G431">
            <v>0</v>
          </cell>
          <cell r="H431">
            <v>0</v>
          </cell>
          <cell r="I431">
            <v>0</v>
          </cell>
          <cell r="J431">
            <v>0</v>
          </cell>
          <cell r="K431">
            <v>0</v>
          </cell>
          <cell r="L431">
            <v>119.88722253200012</v>
          </cell>
          <cell r="M431">
            <v>167.07406469600028</v>
          </cell>
          <cell r="N431">
            <v>129.72344369599978</v>
          </cell>
          <cell r="O431">
            <v>107.2382366439997</v>
          </cell>
          <cell r="P431">
            <v>193.06118801200046</v>
          </cell>
          <cell r="Q431">
            <v>151.02935139599958</v>
          </cell>
          <cell r="R431">
            <v>149.36092217200076</v>
          </cell>
          <cell r="S431">
            <v>140.00952719600002</v>
          </cell>
          <cell r="T431">
            <v>120.95287573599944</v>
          </cell>
          <cell r="U431">
            <v>186.40966005200062</v>
          </cell>
          <cell r="V431">
            <v>215.7522505600009</v>
          </cell>
          <cell r="W431">
            <v>336.70969301200057</v>
          </cell>
          <cell r="X431">
            <v>301.20077248799862</v>
          </cell>
          <cell r="Y431">
            <v>247.4620422120006</v>
          </cell>
          <cell r="Z431">
            <v>242.52973729600126</v>
          </cell>
          <cell r="AA431">
            <v>250.25083498799904</v>
          </cell>
          <cell r="AB431">
            <v>257.934420128</v>
          </cell>
          <cell r="AC431">
            <v>311.06629400000003</v>
          </cell>
          <cell r="AD431">
            <v>276.17266599999999</v>
          </cell>
          <cell r="AE431">
            <v>224.83548172783958</v>
          </cell>
          <cell r="AF431">
            <v>234.84313117820966</v>
          </cell>
          <cell r="AG431">
            <v>245.28098762339121</v>
          </cell>
          <cell r="AH431">
            <v>170.71241197367451</v>
          </cell>
          <cell r="AI431">
            <v>190.09991650121083</v>
          </cell>
          <cell r="AJ431">
            <v>232.24489428069683</v>
          </cell>
          <cell r="AK431">
            <v>266.5089866866532</v>
          </cell>
          <cell r="AL431">
            <v>256.03606007940289</v>
          </cell>
          <cell r="AM431">
            <v>267.24257071920329</v>
          </cell>
          <cell r="AN431">
            <v>242.25387354200575</v>
          </cell>
          <cell r="AO431">
            <v>266.66376607887099</v>
          </cell>
          <cell r="AP431">
            <v>277.7511681729485</v>
          </cell>
          <cell r="AQ431">
            <v>250.66960839622701</v>
          </cell>
          <cell r="AR431">
            <v>250.01891633870036</v>
          </cell>
          <cell r="AS431">
            <v>247.60191596922959</v>
          </cell>
          <cell r="AT431">
            <v>218.86525952224292</v>
          </cell>
          <cell r="AU431">
            <v>213.46872496544711</v>
          </cell>
          <cell r="AV431">
            <v>210.64915003990237</v>
          </cell>
          <cell r="AW431">
            <v>202.24767150294434</v>
          </cell>
          <cell r="AX431">
            <v>173.5552512828599</v>
          </cell>
          <cell r="AY431">
            <v>191.78212048465866</v>
          </cell>
          <cell r="AZ431">
            <v>206.27863930511558</v>
          </cell>
          <cell r="BA431">
            <v>203.42899066922291</v>
          </cell>
          <cell r="BB431">
            <v>185.4762795658462</v>
          </cell>
          <cell r="BC431">
            <v>187.33104236150402</v>
          </cell>
          <cell r="BD431">
            <v>189.20435278511832</v>
          </cell>
          <cell r="BE431">
            <v>191.09639631296886</v>
          </cell>
          <cell r="BF431">
            <v>193.00736027610037</v>
          </cell>
        </row>
        <row r="432">
          <cell r="D432" t="str">
            <v>Replacement Shipments</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row>
        <row r="433">
          <cell r="D433" t="str">
            <v>Net New Shipments</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row>
        <row r="434">
          <cell r="D434" t="str">
            <v>Replacement Shipments</v>
          </cell>
          <cell r="E434">
            <v>0</v>
          </cell>
          <cell r="F434">
            <v>0</v>
          </cell>
          <cell r="G434">
            <v>0</v>
          </cell>
          <cell r="H434">
            <v>0</v>
          </cell>
          <cell r="I434">
            <v>0</v>
          </cell>
          <cell r="J434">
            <v>0</v>
          </cell>
          <cell r="K434">
            <v>0</v>
          </cell>
          <cell r="L434">
            <v>3598.2972069337739</v>
          </cell>
          <cell r="M434">
            <v>3708.2335634942806</v>
          </cell>
          <cell r="N434">
            <v>3820.4216018608063</v>
          </cell>
          <cell r="O434">
            <v>3934.8631264567452</v>
          </cell>
          <cell r="P434">
            <v>4051.5579784329948</v>
          </cell>
          <cell r="Q434">
            <v>4170.5039758751163</v>
          </cell>
          <cell r="R434">
            <v>4291.6968552037151</v>
          </cell>
          <cell r="S434">
            <v>4415.1302139094641</v>
          </cell>
          <cell r="T434">
            <v>4540.7954547657464</v>
          </cell>
          <cell r="U434">
            <v>4668.681731663095</v>
          </cell>
          <cell r="V434">
            <v>4798.775897210573</v>
          </cell>
          <cell r="W434">
            <v>4931.0624522498238</v>
          </cell>
          <cell r="X434">
            <v>5065.5234974278119</v>
          </cell>
          <cell r="Y434">
            <v>4626.5624533741766</v>
          </cell>
          <cell r="Z434">
            <v>5141.2174184883061</v>
          </cell>
          <cell r="AA434">
            <v>4933.0515050647227</v>
          </cell>
          <cell r="AB434">
            <v>4854.638808149125</v>
          </cell>
          <cell r="AC434">
            <v>5707.4317727920907</v>
          </cell>
          <cell r="AD434">
            <v>5465.8733234425026</v>
          </cell>
          <cell r="AE434">
            <v>5572.7561891520299</v>
          </cell>
          <cell r="AF434">
            <v>5615.9832151354449</v>
          </cell>
          <cell r="AG434">
            <v>5578.2007424156072</v>
          </cell>
          <cell r="AH434">
            <v>6267.5057846690797</v>
          </cell>
          <cell r="AI434">
            <v>6649.2695228589073</v>
          </cell>
          <cell r="AJ434">
            <v>7819.0005339869658</v>
          </cell>
          <cell r="AK434">
            <v>7648.9037777387075</v>
          </cell>
          <cell r="AL434">
            <v>6749.0289885534994</v>
          </cell>
          <cell r="AM434">
            <v>7221.3798813665653</v>
          </cell>
          <cell r="AN434">
            <v>7079.4373423224606</v>
          </cell>
          <cell r="AO434">
            <v>7066.9262769624675</v>
          </cell>
          <cell r="AP434">
            <v>8375.4280171277678</v>
          </cell>
          <cell r="AQ434">
            <v>7834.5890920373922</v>
          </cell>
          <cell r="AR434">
            <v>7501.1561232293743</v>
          </cell>
          <cell r="AS434">
            <v>7630.2181357195905</v>
          </cell>
          <cell r="AT434">
            <v>7681.9605081270147</v>
          </cell>
          <cell r="AU434">
            <v>7731.6955178301032</v>
          </cell>
          <cell r="AV434">
            <v>8279.7446757655762</v>
          </cell>
          <cell r="AW434">
            <v>9810.9505384031927</v>
          </cell>
          <cell r="AX434">
            <v>9934.7347702849329</v>
          </cell>
          <cell r="AY434">
            <v>8945.0343413750325</v>
          </cell>
          <cell r="AZ434">
            <v>9513.5027785051516</v>
          </cell>
          <cell r="BA434">
            <v>9157.2337389511667</v>
          </cell>
          <cell r="BB434">
            <v>9354.0848027230277</v>
          </cell>
          <cell r="BC434">
            <v>10757.682500621482</v>
          </cell>
          <cell r="BD434">
            <v>9984.566722755013</v>
          </cell>
          <cell r="BE434">
            <v>9645.5528086655977</v>
          </cell>
          <cell r="BF434">
            <v>9753.8843594095906</v>
          </cell>
        </row>
        <row r="435">
          <cell r="D435" t="str">
            <v>Net New Shipments</v>
          </cell>
          <cell r="E435">
            <v>0</v>
          </cell>
          <cell r="F435">
            <v>0</v>
          </cell>
          <cell r="G435">
            <v>0</v>
          </cell>
          <cell r="H435">
            <v>0</v>
          </cell>
          <cell r="I435">
            <v>0</v>
          </cell>
          <cell r="J435">
            <v>0</v>
          </cell>
          <cell r="K435">
            <v>0</v>
          </cell>
          <cell r="L435">
            <v>1028.2652464404027</v>
          </cell>
          <cell r="M435">
            <v>1432.983854994025</v>
          </cell>
          <cell r="N435">
            <v>1112.6299032039169</v>
          </cell>
          <cell r="O435">
            <v>919.77568169237929</v>
          </cell>
          <cell r="P435">
            <v>1655.8737943590957</v>
          </cell>
          <cell r="Q435">
            <v>1295.3693475673863</v>
          </cell>
          <cell r="R435">
            <v>1281.059333948315</v>
          </cell>
          <cell r="S435">
            <v>1200.8530012259805</v>
          </cell>
          <cell r="T435">
            <v>1037.4052876498608</v>
          </cell>
          <cell r="U435">
            <v>1598.8240530059848</v>
          </cell>
          <cell r="V435">
            <v>1850.4936256483343</v>
          </cell>
          <cell r="W435">
            <v>2887.9380817371421</v>
          </cell>
          <cell r="X435">
            <v>2583.3802803108961</v>
          </cell>
          <cell r="Y435">
            <v>2122.4665351793228</v>
          </cell>
          <cell r="Z435">
            <v>2080.1624628782592</v>
          </cell>
          <cell r="AA435">
            <v>2146.3858372577379</v>
          </cell>
          <cell r="AB435">
            <v>2212.2874688133429</v>
          </cell>
          <cell r="AC435">
            <v>2667.9962443356781</v>
          </cell>
          <cell r="AD435">
            <v>2368.7157685948896</v>
          </cell>
          <cell r="AE435">
            <v>1928.3999340773444</v>
          </cell>
          <cell r="AF435">
            <v>2014.2349205841456</v>
          </cell>
          <cell r="AG435">
            <v>2103.7597657114075</v>
          </cell>
          <cell r="AH435">
            <v>1464.1897331610235</v>
          </cell>
          <cell r="AI435">
            <v>1630.4751529066691</v>
          </cell>
          <cell r="AJ435">
            <v>1991.9500044162269</v>
          </cell>
          <cell r="AK435">
            <v>2285.8309925462236</v>
          </cell>
          <cell r="AL435">
            <v>2196.0053528215326</v>
          </cell>
          <cell r="AM435">
            <v>2292.1228971385863</v>
          </cell>
          <cell r="AN435">
            <v>2077.7963966287061</v>
          </cell>
          <cell r="AO435">
            <v>2287.158525760562</v>
          </cell>
          <cell r="AP435">
            <v>2382.2544834937144</v>
          </cell>
          <cell r="AQ435">
            <v>2149.9776307176212</v>
          </cell>
          <cell r="AR435">
            <v>2144.3966854362225</v>
          </cell>
          <cell r="AS435">
            <v>2123.6662236900011</v>
          </cell>
          <cell r="AT435">
            <v>1877.1937097784814</v>
          </cell>
          <cell r="AU435">
            <v>1830.9079687397316</v>
          </cell>
          <cell r="AV435">
            <v>1806.7246500804176</v>
          </cell>
          <cell r="AW435">
            <v>1734.6656915374333</v>
          </cell>
          <cell r="AX435">
            <v>1488.5725889909809</v>
          </cell>
          <cell r="AY435">
            <v>1644.9033117802167</v>
          </cell>
          <cell r="AZ435">
            <v>1769.2390515081934</v>
          </cell>
          <cell r="BA435">
            <v>1744.7977925068408</v>
          </cell>
          <cell r="BB435">
            <v>1590.8185066654405</v>
          </cell>
          <cell r="BC435">
            <v>1606.7266917320958</v>
          </cell>
          <cell r="BD435">
            <v>1622.7939586493885</v>
          </cell>
          <cell r="BE435">
            <v>1639.021898235922</v>
          </cell>
          <cell r="BF435">
            <v>1655.4121172182495</v>
          </cell>
        </row>
        <row r="436">
          <cell r="D436" t="str">
            <v>Replacement Shipments</v>
          </cell>
          <cell r="E436">
            <v>0</v>
          </cell>
          <cell r="F436">
            <v>0</v>
          </cell>
          <cell r="G436">
            <v>0</v>
          </cell>
          <cell r="H436">
            <v>0</v>
          </cell>
          <cell r="I436">
            <v>0</v>
          </cell>
          <cell r="J436">
            <v>0</v>
          </cell>
          <cell r="K436">
            <v>0</v>
          </cell>
          <cell r="L436">
            <v>97.377368046832999</v>
          </cell>
          <cell r="M436">
            <v>100.11988952299906</v>
          </cell>
          <cell r="N436">
            <v>102.9097591758958</v>
          </cell>
          <cell r="O436">
            <v>105.74664462603975</v>
          </cell>
          <cell r="P436">
            <v>108.63016202176756</v>
          </cell>
          <cell r="Q436">
            <v>106.83051880517519</v>
          </cell>
          <cell r="R436">
            <v>113.29373981349816</v>
          </cell>
          <cell r="S436">
            <v>113.13849952245195</v>
          </cell>
          <cell r="T436">
            <v>114.20241828268551</v>
          </cell>
          <cell r="U436">
            <v>123.85310636327121</v>
          </cell>
          <cell r="V436">
            <v>118.73923766218229</v>
          </cell>
          <cell r="W436">
            <v>125.07090242413481</v>
          </cell>
          <cell r="X436">
            <v>124.17830126474971</v>
          </cell>
          <cell r="Y436">
            <v>123.73959618070755</v>
          </cell>
          <cell r="Z436">
            <v>138.55157532490341</v>
          </cell>
          <cell r="AA436">
            <v>135.75138047373943</v>
          </cell>
          <cell r="AB436">
            <v>151.62058322091866</v>
          </cell>
          <cell r="AC436">
            <v>147.9280908647066</v>
          </cell>
          <cell r="AD436">
            <v>143.25206750660632</v>
          </cell>
          <cell r="AE436">
            <v>157.67513262833731</v>
          </cell>
          <cell r="AF436">
            <v>155.48374911637083</v>
          </cell>
          <cell r="AG436">
            <v>171.95880532448552</v>
          </cell>
          <cell r="AH436">
            <v>172.45578039589029</v>
          </cell>
          <cell r="AI436">
            <v>165.02838187851086</v>
          </cell>
          <cell r="AJ436">
            <v>175.40349149519221</v>
          </cell>
          <cell r="AK436">
            <v>174.00121475368005</v>
          </cell>
          <cell r="AL436">
            <v>191.29929970903186</v>
          </cell>
          <cell r="AM436">
            <v>185.91651568214351</v>
          </cell>
          <cell r="AN436">
            <v>180.0178288928044</v>
          </cell>
          <cell r="AO436">
            <v>193.71608521555032</v>
          </cell>
          <cell r="AP436">
            <v>195.01554452455704</v>
          </cell>
          <cell r="AQ436">
            <v>211.48783543773769</v>
          </cell>
          <cell r="AR436">
            <v>206.98868881870325</v>
          </cell>
          <cell r="AS436">
            <v>199.11963423968956</v>
          </cell>
          <cell r="AT436">
            <v>214.74261939735638</v>
          </cell>
          <cell r="AU436">
            <v>216.91632436240636</v>
          </cell>
          <cell r="AV436">
            <v>231.25322451472337</v>
          </cell>
          <cell r="AW436">
            <v>226.70277059214854</v>
          </cell>
          <cell r="AX436">
            <v>218.64313466181972</v>
          </cell>
          <cell r="AY436">
            <v>232.00022408892605</v>
          </cell>
          <cell r="AZ436">
            <v>233.74841035681513</v>
          </cell>
          <cell r="BA436">
            <v>247.86298600880042</v>
          </cell>
          <cell r="BB436">
            <v>242.65007247188564</v>
          </cell>
          <cell r="BC436">
            <v>232.32802885345001</v>
          </cell>
          <cell r="BD436">
            <v>247.12231349434305</v>
          </cell>
          <cell r="BE436">
            <v>250.01355550234143</v>
          </cell>
          <cell r="BF436">
            <v>263.90343533108131</v>
          </cell>
        </row>
        <row r="437">
          <cell r="D437" t="str">
            <v>Net New Shipments</v>
          </cell>
          <cell r="E437">
            <v>0</v>
          </cell>
          <cell r="F437">
            <v>0</v>
          </cell>
          <cell r="G437">
            <v>0</v>
          </cell>
          <cell r="H437">
            <v>0</v>
          </cell>
          <cell r="I437">
            <v>0</v>
          </cell>
          <cell r="J437">
            <v>0</v>
          </cell>
          <cell r="K437">
            <v>0</v>
          </cell>
          <cell r="L437">
            <v>9.4531507583421899</v>
          </cell>
          <cell r="M437">
            <v>13.173850290499098</v>
          </cell>
          <cell r="N437">
            <v>10.228740346556151</v>
          </cell>
          <cell r="O437">
            <v>8.4557736566457606</v>
          </cell>
          <cell r="P437">
            <v>15.22294434150365</v>
          </cell>
          <cell r="Q437">
            <v>11.908718857007102</v>
          </cell>
          <cell r="R437">
            <v>11.777162610636651</v>
          </cell>
          <cell r="S437">
            <v>11.039801742297755</v>
          </cell>
          <cell r="T437">
            <v>9.537177898022037</v>
          </cell>
          <cell r="U437">
            <v>14.698468961632216</v>
          </cell>
          <cell r="V437">
            <v>17.012142811557148</v>
          </cell>
          <cell r="W437">
            <v>26.549680796783832</v>
          </cell>
          <cell r="X437">
            <v>23.749789599956898</v>
          </cell>
          <cell r="Y437">
            <v>19.512471325898773</v>
          </cell>
          <cell r="Z437">
            <v>19.123557303433905</v>
          </cell>
          <cell r="AA437">
            <v>19.7323686426314</v>
          </cell>
          <cell r="AB437">
            <v>20.338222103566864</v>
          </cell>
          <cell r="AC437">
            <v>24.527689531183682</v>
          </cell>
          <cell r="AD437">
            <v>21.776314371904522</v>
          </cell>
          <cell r="AE437">
            <v>17.728358866854933</v>
          </cell>
          <cell r="AF437">
            <v>18.517465637309215</v>
          </cell>
          <cell r="AG437">
            <v>19.340494384546329</v>
          </cell>
          <cell r="AH437">
            <v>13.460735286253225</v>
          </cell>
          <cell r="AI437">
            <v>14.98944701429355</v>
          </cell>
          <cell r="AJ437">
            <v>18.312593720358109</v>
          </cell>
          <cell r="AK437">
            <v>21.014329770876998</v>
          </cell>
          <cell r="AL437">
            <v>20.188535728705819</v>
          </cell>
          <cell r="AM437">
            <v>21.072173136559741</v>
          </cell>
          <cell r="AN437">
            <v>19.101805346885158</v>
          </cell>
          <cell r="AO437">
            <v>21.026534181806046</v>
          </cell>
          <cell r="AP437">
            <v>21.900779837849313</v>
          </cell>
          <cell r="AQ437">
            <v>19.765389076985684</v>
          </cell>
          <cell r="AR437">
            <v>19.714081773445287</v>
          </cell>
          <cell r="AS437">
            <v>19.523500422130155</v>
          </cell>
          <cell r="AT437">
            <v>17.257604691569668</v>
          </cell>
          <cell r="AU437">
            <v>16.832085994408772</v>
          </cell>
          <cell r="AV437">
            <v>16.609761494077034</v>
          </cell>
          <cell r="AW437">
            <v>15.947301879737097</v>
          </cell>
          <cell r="AX437">
            <v>13.68489419163028</v>
          </cell>
          <cell r="AY437">
            <v>15.122089405417</v>
          </cell>
          <cell r="AZ437">
            <v>16.265145145526276</v>
          </cell>
          <cell r="BA437">
            <v>16.040449322280892</v>
          </cell>
          <cell r="BB437">
            <v>14.624871573485494</v>
          </cell>
          <cell r="BC437">
            <v>14.771120289220347</v>
          </cell>
          <cell r="BD437">
            <v>14.918831492112531</v>
          </cell>
          <cell r="BE437">
            <v>15.068019807033579</v>
          </cell>
          <cell r="BF437">
            <v>15.218700005104211</v>
          </cell>
        </row>
        <row r="438">
          <cell r="D438" t="str">
            <v>Replacement Shipments</v>
          </cell>
          <cell r="E438">
            <v>0</v>
          </cell>
          <cell r="F438">
            <v>0</v>
          </cell>
          <cell r="G438">
            <v>0</v>
          </cell>
          <cell r="H438">
            <v>0</v>
          </cell>
          <cell r="I438">
            <v>0</v>
          </cell>
          <cell r="J438">
            <v>0</v>
          </cell>
          <cell r="K438">
            <v>0</v>
          </cell>
          <cell r="L438">
            <v>362.5909888549686</v>
          </cell>
          <cell r="M438">
            <v>373.56073255436121</v>
          </cell>
          <cell r="N438">
            <v>384.75082208319077</v>
          </cell>
          <cell r="O438">
            <v>396.16124190919584</v>
          </cell>
          <cell r="P438">
            <v>407.79177868483498</v>
          </cell>
          <cell r="Q438">
            <v>419.64201551741718</v>
          </cell>
          <cell r="R438">
            <v>431.71132636973419</v>
          </cell>
          <cell r="S438">
            <v>443.99887060517364</v>
          </cell>
          <cell r="T438">
            <v>456.50358769141212</v>
          </cell>
          <cell r="U438">
            <v>469.22419207687938</v>
          </cell>
          <cell r="V438">
            <v>482.15916825424313</v>
          </cell>
          <cell r="W438">
            <v>495.30676602519316</v>
          </cell>
          <cell r="X438">
            <v>474.76615251934618</v>
          </cell>
          <cell r="Y438">
            <v>519.27366003878046</v>
          </cell>
          <cell r="Z438">
            <v>506.17951435047621</v>
          </cell>
          <cell r="AA438">
            <v>503.13721223851701</v>
          </cell>
          <cell r="AB438">
            <v>575.93256741639857</v>
          </cell>
          <cell r="AC438">
            <v>559.91561861810965</v>
          </cell>
          <cell r="AD438">
            <v>572.20421376806951</v>
          </cell>
          <cell r="AE438">
            <v>579.19433154247872</v>
          </cell>
          <cell r="AF438">
            <v>579.28664606019584</v>
          </cell>
          <cell r="AG438">
            <v>640.54334370061054</v>
          </cell>
          <cell r="AH438">
            <v>676.60151532482814</v>
          </cell>
          <cell r="AI438">
            <v>780.49154936581863</v>
          </cell>
          <cell r="AJ438">
            <v>736.8671793721187</v>
          </cell>
          <cell r="AK438">
            <v>744.25244436021035</v>
          </cell>
          <cell r="AL438">
            <v>729.77233260359321</v>
          </cell>
          <cell r="AM438">
            <v>734.79331436318955</v>
          </cell>
          <cell r="AN438">
            <v>815.73126367503505</v>
          </cell>
          <cell r="AO438">
            <v>842.57351167587035</v>
          </cell>
          <cell r="AP438">
            <v>831.02066375266384</v>
          </cell>
          <cell r="AQ438">
            <v>801.00772227617927</v>
          </cell>
          <cell r="AR438">
            <v>810.95141080480016</v>
          </cell>
          <cell r="AS438">
            <v>882.53468898903168</v>
          </cell>
          <cell r="AT438">
            <v>862.35534181060575</v>
          </cell>
          <cell r="AU438">
            <v>929.67447176310407</v>
          </cell>
          <cell r="AV438">
            <v>919.12381934503708</v>
          </cell>
          <cell r="AW438">
            <v>953.39819366305687</v>
          </cell>
          <cell r="AX438">
            <v>930.69934185606257</v>
          </cell>
          <cell r="AY438">
            <v>944.51475150332658</v>
          </cell>
          <cell r="AZ438">
            <v>1005.8425561059769</v>
          </cell>
          <cell r="BA438">
            <v>1051.8407257456809</v>
          </cell>
          <cell r="BB438">
            <v>1048.988834017676</v>
          </cell>
          <cell r="BC438">
            <v>997.72335174619184</v>
          </cell>
          <cell r="BD438">
            <v>1007.1564027926429</v>
          </cell>
          <cell r="BE438">
            <v>1076.8429143438898</v>
          </cell>
          <cell r="BF438">
            <v>1034.1121717330461</v>
          </cell>
        </row>
        <row r="439">
          <cell r="D439" t="str">
            <v>Net New Shipments</v>
          </cell>
          <cell r="E439">
            <v>0</v>
          </cell>
          <cell r="F439">
            <v>0</v>
          </cell>
          <cell r="G439">
            <v>0</v>
          </cell>
          <cell r="H439">
            <v>0</v>
          </cell>
          <cell r="I439">
            <v>0</v>
          </cell>
          <cell r="J439">
            <v>0</v>
          </cell>
          <cell r="K439">
            <v>0</v>
          </cell>
          <cell r="L439">
            <v>112.17516366437758</v>
          </cell>
          <cell r="M439">
            <v>145.7129274844192</v>
          </cell>
          <cell r="N439">
            <v>121.42869226728544</v>
          </cell>
          <cell r="O439">
            <v>106.97597032932117</v>
          </cell>
          <cell r="P439">
            <v>168.14078873156359</v>
          </cell>
          <cell r="Q439">
            <v>140.27360310069253</v>
          </cell>
          <cell r="R439">
            <v>140.49288739833537</v>
          </cell>
          <cell r="S439">
            <v>135.19546093730514</v>
          </cell>
          <cell r="T439">
            <v>122.78305836878371</v>
          </cell>
          <cell r="U439">
            <v>171.31915162373116</v>
          </cell>
          <cell r="V439">
            <v>194.44234707058513</v>
          </cell>
          <cell r="W439">
            <v>285.18478334062547</v>
          </cell>
          <cell r="X439">
            <v>262.10102685277252</v>
          </cell>
          <cell r="Y439">
            <v>224.97878432142988</v>
          </cell>
          <cell r="Z439">
            <v>223.592818253117</v>
          </cell>
          <cell r="AA439">
            <v>231.65610212467254</v>
          </cell>
          <cell r="AB439">
            <v>239.79869625863648</v>
          </cell>
          <cell r="AC439">
            <v>282.6578930577607</v>
          </cell>
          <cell r="AD439">
            <v>258.81644998459433</v>
          </cell>
          <cell r="AE439">
            <v>221.81339073370054</v>
          </cell>
          <cell r="AF439">
            <v>231.66476474460433</v>
          </cell>
          <cell r="AG439">
            <v>241.99134528842114</v>
          </cell>
          <cell r="AH439">
            <v>185.75382648577761</v>
          </cell>
          <cell r="AI439">
            <v>149.18292239728544</v>
          </cell>
          <cell r="AJ439">
            <v>182.25663997291835</v>
          </cell>
          <cell r="AK439">
            <v>209.1457493028465</v>
          </cell>
          <cell r="AL439">
            <v>200.92700925246936</v>
          </cell>
          <cell r="AM439">
            <v>209.72143714013691</v>
          </cell>
          <cell r="AN439">
            <v>190.11129243094183</v>
          </cell>
          <cell r="AO439">
            <v>209.26721406981051</v>
          </cell>
          <cell r="AP439">
            <v>217.9681702650123</v>
          </cell>
          <cell r="AQ439">
            <v>196.71562947001257</v>
          </cell>
          <cell r="AR439">
            <v>196.20499198784273</v>
          </cell>
          <cell r="AS439">
            <v>194.30822535485822</v>
          </cell>
          <cell r="AT439">
            <v>171.75682992244037</v>
          </cell>
          <cell r="AU439">
            <v>167.52184228636906</v>
          </cell>
          <cell r="AV439">
            <v>165.30915100773746</v>
          </cell>
          <cell r="AW439">
            <v>158.71600176459489</v>
          </cell>
          <cell r="AX439">
            <v>136.19932117964709</v>
          </cell>
          <cell r="AY439">
            <v>150.50304978575514</v>
          </cell>
          <cell r="AZ439">
            <v>161.87934643031258</v>
          </cell>
          <cell r="BA439">
            <v>159.64305448903906</v>
          </cell>
          <cell r="BB439">
            <v>145.55447435366295</v>
          </cell>
          <cell r="BC439">
            <v>147.01001909719898</v>
          </cell>
          <cell r="BD439">
            <v>148.48011928817141</v>
          </cell>
          <cell r="BE439">
            <v>149.9649204810521</v>
          </cell>
          <cell r="BF439">
            <v>151.46456968586426</v>
          </cell>
        </row>
        <row r="440">
          <cell r="D440" t="str">
            <v>Replacement Shipments</v>
          </cell>
          <cell r="E440">
            <v>0</v>
          </cell>
          <cell r="F440">
            <v>0</v>
          </cell>
          <cell r="G440">
            <v>0</v>
          </cell>
          <cell r="H440">
            <v>0</v>
          </cell>
          <cell r="I440">
            <v>0</v>
          </cell>
          <cell r="J440">
            <v>0</v>
          </cell>
          <cell r="K440">
            <v>0</v>
          </cell>
          <cell r="L440">
            <v>202.40223016087475</v>
          </cell>
          <cell r="M440">
            <v>208.40480192238726</v>
          </cell>
          <cell r="N440">
            <v>214.5231685281081</v>
          </cell>
          <cell r="O440">
            <v>220.75711066723773</v>
          </cell>
          <cell r="P440">
            <v>227.10629900629633</v>
          </cell>
          <cell r="Q440">
            <v>233.57029131952288</v>
          </cell>
          <cell r="R440">
            <v>240.14852970269706</v>
          </cell>
          <cell r="S440">
            <v>246.84033787784912</v>
          </cell>
          <cell r="T440">
            <v>253.64491859635407</v>
          </cell>
          <cell r="U440">
            <v>260.5613511479213</v>
          </cell>
          <cell r="V440">
            <v>249.15159970595278</v>
          </cell>
          <cell r="W440">
            <v>270.99227000098142</v>
          </cell>
          <cell r="X440">
            <v>265.12020062793437</v>
          </cell>
          <cell r="Y440">
            <v>264.17604468025377</v>
          </cell>
          <cell r="Z440">
            <v>299.37164151303233</v>
          </cell>
          <cell r="AA440">
            <v>292.21221258588287</v>
          </cell>
          <cell r="AB440">
            <v>298.56964424901071</v>
          </cell>
          <cell r="AC440">
            <v>302.4483451215558</v>
          </cell>
          <cell r="AD440">
            <v>303.12989334274226</v>
          </cell>
          <cell r="AE440">
            <v>332.50262664971422</v>
          </cell>
          <cell r="AF440">
            <v>331.48914206255176</v>
          </cell>
          <cell r="AG440">
            <v>395.08088270613223</v>
          </cell>
          <cell r="AH440">
            <v>377.81034590893501</v>
          </cell>
          <cell r="AI440">
            <v>359.08781252988467</v>
          </cell>
          <cell r="AJ440">
            <v>393.13958269181501</v>
          </cell>
          <cell r="AK440">
            <v>389.19345724943389</v>
          </cell>
          <cell r="AL440">
            <v>398.77718325831438</v>
          </cell>
          <cell r="AM440">
            <v>421.7196027714042</v>
          </cell>
          <cell r="AN440">
            <v>410.92072908825895</v>
          </cell>
          <cell r="AO440">
            <v>422.93788208755984</v>
          </cell>
          <cell r="AP440">
            <v>425.94450737941952</v>
          </cell>
          <cell r="AQ440">
            <v>493.74165832230335</v>
          </cell>
          <cell r="AR440">
            <v>450.66069673780225</v>
          </cell>
          <cell r="AS440">
            <v>426.29083669862132</v>
          </cell>
          <cell r="AT440">
            <v>475.24145591021704</v>
          </cell>
          <cell r="AU440">
            <v>483.40817445250298</v>
          </cell>
          <cell r="AV440">
            <v>489.2895719551002</v>
          </cell>
          <cell r="AW440">
            <v>516.19365236333738</v>
          </cell>
          <cell r="AX440">
            <v>496.56091882768874</v>
          </cell>
          <cell r="AY440">
            <v>517.2073160071194</v>
          </cell>
          <cell r="AZ440">
            <v>524.13349562919848</v>
          </cell>
          <cell r="BA440">
            <v>582.35693002502398</v>
          </cell>
          <cell r="BB440">
            <v>539.04593954375491</v>
          </cell>
          <cell r="BC440">
            <v>513.8216354983125</v>
          </cell>
          <cell r="BD440">
            <v>552.61343795038999</v>
          </cell>
          <cell r="BE440">
            <v>558.8724047749339</v>
          </cell>
          <cell r="BF440">
            <v>563.7570424401024</v>
          </cell>
        </row>
        <row r="441">
          <cell r="D441" t="str">
            <v>Net New Shipments</v>
          </cell>
          <cell r="E441">
            <v>0</v>
          </cell>
          <cell r="F441">
            <v>0</v>
          </cell>
          <cell r="G441">
            <v>0</v>
          </cell>
          <cell r="H441">
            <v>0</v>
          </cell>
          <cell r="I441">
            <v>0</v>
          </cell>
          <cell r="J441">
            <v>0</v>
          </cell>
          <cell r="K441">
            <v>0</v>
          </cell>
          <cell r="L441">
            <v>46.749369545078025</v>
          </cell>
          <cell r="M441">
            <v>62.587468078594156</v>
          </cell>
          <cell r="N441">
            <v>50.597032099826265</v>
          </cell>
          <cell r="O441">
            <v>43.418934013016042</v>
          </cell>
          <cell r="P441">
            <v>72.265342506736033</v>
          </cell>
          <cell r="Q441">
            <v>58.641921266359986</v>
          </cell>
          <cell r="R441">
            <v>58.421114546313675</v>
          </cell>
          <cell r="S441">
            <v>55.608007243706652</v>
          </cell>
          <cell r="T441">
            <v>49.484974746388161</v>
          </cell>
          <cell r="U441">
            <v>71.941275501792916</v>
          </cell>
          <cell r="V441">
            <v>82.337542356598988</v>
          </cell>
          <cell r="W441">
            <v>124.08861270515081</v>
          </cell>
          <cell r="X441">
            <v>112.6901452810007</v>
          </cell>
          <cell r="Y441">
            <v>94.911767849630905</v>
          </cell>
          <cell r="Z441">
            <v>93.767941178782621</v>
          </cell>
          <cell r="AA441">
            <v>96.981244663551024</v>
          </cell>
          <cell r="AB441">
            <v>100.20753900930367</v>
          </cell>
          <cell r="AC441">
            <v>119.27125764984839</v>
          </cell>
          <cell r="AD441">
            <v>107.79083574551669</v>
          </cell>
          <cell r="AE441">
            <v>90.435255437845626</v>
          </cell>
          <cell r="AF441">
            <v>94.455365316867756</v>
          </cell>
          <cell r="AG441">
            <v>98.660775616171122</v>
          </cell>
          <cell r="AH441">
            <v>72.850350828867249</v>
          </cell>
          <cell r="AI441">
            <v>67.203024168736675</v>
          </cell>
          <cell r="AJ441">
            <v>82.101873218402034</v>
          </cell>
          <cell r="AK441">
            <v>94.214717203069085</v>
          </cell>
          <cell r="AL441">
            <v>90.51238869678582</v>
          </cell>
          <cell r="AM441">
            <v>94.474049591933181</v>
          </cell>
          <cell r="AN441">
            <v>85.640189739429772</v>
          </cell>
          <cell r="AO441">
            <v>94.26943391955956</v>
          </cell>
          <cell r="AP441">
            <v>98.188988249778959</v>
          </cell>
          <cell r="AQ441">
            <v>88.615271702720662</v>
          </cell>
          <cell r="AR441">
            <v>88.385242805952657</v>
          </cell>
          <cell r="AS441">
            <v>87.530798799691183</v>
          </cell>
          <cell r="AT441">
            <v>77.371982040172952</v>
          </cell>
          <cell r="AU441">
            <v>75.464230322430922</v>
          </cell>
          <cell r="AV441">
            <v>74.467470485002195</v>
          </cell>
          <cell r="AW441">
            <v>71.497428332623713</v>
          </cell>
          <cell r="AX441">
            <v>61.354249708462703</v>
          </cell>
          <cell r="AY441">
            <v>67.797707201937556</v>
          </cell>
          <cell r="AZ441">
            <v>72.922432780907911</v>
          </cell>
          <cell r="BA441">
            <v>71.915041459149506</v>
          </cell>
          <cell r="BB441">
            <v>65.568502752663335</v>
          </cell>
          <cell r="BC441">
            <v>66.224187780190732</v>
          </cell>
          <cell r="BD441">
            <v>66.886429657992267</v>
          </cell>
          <cell r="BE441">
            <v>67.555293954572321</v>
          </cell>
          <cell r="BF441">
            <v>68.230846894118258</v>
          </cell>
        </row>
        <row r="442">
          <cell r="D442"/>
          <cell r="E442"/>
          <cell r="F442"/>
          <cell r="G442"/>
          <cell r="H442"/>
          <cell r="I442"/>
          <cell r="J442"/>
          <cell r="K442"/>
          <cell r="L442"/>
          <cell r="M442"/>
          <cell r="N442"/>
          <cell r="O442"/>
          <cell r="P442"/>
          <cell r="Q442"/>
          <cell r="R442"/>
          <cell r="S442"/>
          <cell r="T442"/>
          <cell r="U442"/>
          <cell r="V442"/>
          <cell r="W442"/>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cell r="BD442"/>
          <cell r="BE442"/>
          <cell r="BF442"/>
        </row>
        <row r="444">
          <cell r="D444" t="str">
            <v>Assembly</v>
          </cell>
        </row>
        <row r="446">
          <cell r="D446"/>
        </row>
        <row r="448">
          <cell r="D448"/>
          <cell r="E448"/>
          <cell r="F448"/>
          <cell r="G448"/>
          <cell r="H448"/>
          <cell r="I448"/>
          <cell r="J448"/>
          <cell r="K448"/>
          <cell r="L448"/>
          <cell r="M448"/>
          <cell r="N448"/>
          <cell r="O448"/>
          <cell r="P448"/>
          <cell r="Q448"/>
          <cell r="R448"/>
          <cell r="S448"/>
          <cell r="T448"/>
          <cell r="U448"/>
          <cell r="V448"/>
          <cell r="W448"/>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cell r="BD448"/>
          <cell r="BE448"/>
          <cell r="BF448"/>
        </row>
        <row r="449">
          <cell r="D449" t="str">
            <v>SHIPMENTS</v>
          </cell>
          <cell r="E449">
            <v>1981</v>
          </cell>
          <cell r="F449">
            <v>1982</v>
          </cell>
          <cell r="G449">
            <v>1983</v>
          </cell>
          <cell r="H449">
            <v>1984</v>
          </cell>
          <cell r="I449">
            <v>1985</v>
          </cell>
          <cell r="J449">
            <v>1986</v>
          </cell>
          <cell r="K449">
            <v>1987</v>
          </cell>
          <cell r="L449">
            <v>1988</v>
          </cell>
          <cell r="M449">
            <v>1989</v>
          </cell>
          <cell r="N449">
            <v>1990</v>
          </cell>
          <cell r="O449">
            <v>1991</v>
          </cell>
          <cell r="P449">
            <v>1992</v>
          </cell>
          <cell r="Q449">
            <v>1993</v>
          </cell>
          <cell r="R449">
            <v>1994</v>
          </cell>
          <cell r="S449">
            <v>1995</v>
          </cell>
          <cell r="T449">
            <v>1996</v>
          </cell>
          <cell r="U449">
            <v>1997</v>
          </cell>
          <cell r="V449">
            <v>1998</v>
          </cell>
          <cell r="W449">
            <v>1999</v>
          </cell>
          <cell r="X449">
            <v>2000</v>
          </cell>
          <cell r="Y449">
            <v>2001</v>
          </cell>
          <cell r="Z449">
            <v>2002</v>
          </cell>
          <cell r="AA449">
            <v>2003</v>
          </cell>
          <cell r="AB449">
            <v>2004</v>
          </cell>
          <cell r="AC449">
            <v>2005</v>
          </cell>
          <cell r="AD449">
            <v>2006</v>
          </cell>
          <cell r="AE449">
            <v>2007</v>
          </cell>
          <cell r="AF449">
            <v>2008</v>
          </cell>
          <cell r="AG449">
            <v>2009</v>
          </cell>
          <cell r="AH449">
            <v>2010</v>
          </cell>
          <cell r="AI449">
            <v>2011</v>
          </cell>
          <cell r="AJ449">
            <v>2012</v>
          </cell>
          <cell r="AK449">
            <v>2013</v>
          </cell>
          <cell r="AL449">
            <v>2014</v>
          </cell>
          <cell r="AM449">
            <v>2015</v>
          </cell>
          <cell r="AN449">
            <v>2016</v>
          </cell>
          <cell r="AO449">
            <v>2017</v>
          </cell>
          <cell r="AP449">
            <v>2018</v>
          </cell>
          <cell r="AQ449">
            <v>2019</v>
          </cell>
          <cell r="AR449">
            <v>2020</v>
          </cell>
          <cell r="AS449">
            <v>2021</v>
          </cell>
          <cell r="AT449">
            <v>2022</v>
          </cell>
          <cell r="AU449">
            <v>2023</v>
          </cell>
          <cell r="AV449">
            <v>2024</v>
          </cell>
          <cell r="AW449">
            <v>2025</v>
          </cell>
          <cell r="AX449">
            <v>2026</v>
          </cell>
          <cell r="AY449">
            <v>2027</v>
          </cell>
          <cell r="AZ449">
            <v>2028</v>
          </cell>
          <cell r="BA449">
            <v>2029</v>
          </cell>
          <cell r="BB449">
            <v>2030</v>
          </cell>
          <cell r="BC449">
            <v>2031</v>
          </cell>
          <cell r="BD449">
            <v>2032</v>
          </cell>
          <cell r="BE449">
            <v>2033</v>
          </cell>
          <cell r="BF449">
            <v>2034</v>
          </cell>
        </row>
        <row r="450">
          <cell r="D450" t="str">
            <v>Replacement Shipments</v>
          </cell>
          <cell r="E450">
            <v>0</v>
          </cell>
          <cell r="F450">
            <v>0</v>
          </cell>
          <cell r="G450">
            <v>0</v>
          </cell>
          <cell r="H450">
            <v>0</v>
          </cell>
          <cell r="I450">
            <v>0</v>
          </cell>
          <cell r="J450">
            <v>0</v>
          </cell>
          <cell r="K450">
            <v>0</v>
          </cell>
          <cell r="L450">
            <v>207.11958941367993</v>
          </cell>
          <cell r="M450">
            <v>213.22841742897342</v>
          </cell>
          <cell r="N450">
            <v>219.44746788032316</v>
          </cell>
          <cell r="O450">
            <v>225.77591119596605</v>
          </cell>
          <cell r="P450">
            <v>232.21278567294416</v>
          </cell>
          <cell r="Q450">
            <v>238.75699484200115</v>
          </cell>
          <cell r="R450">
            <v>245.40730497581808</v>
          </cell>
          <cell r="S450">
            <v>252.16234274972166</v>
          </cell>
          <cell r="T450">
            <v>259.02059306391584</v>
          </cell>
          <cell r="U450">
            <v>247.8141764936795</v>
          </cell>
          <cell r="V450">
            <v>240.43186026897362</v>
          </cell>
          <cell r="W450">
            <v>258.16034728032315</v>
          </cell>
          <cell r="X450">
            <v>274.80258791596611</v>
          </cell>
          <cell r="Y450">
            <v>276.66767324507623</v>
          </cell>
          <cell r="Z450">
            <v>286.35567516137706</v>
          </cell>
          <cell r="AA450">
            <v>286.62500112981797</v>
          </cell>
          <cell r="AB450">
            <v>309.79148479372191</v>
          </cell>
          <cell r="AC450">
            <v>338.55599406391582</v>
          </cell>
          <cell r="AD450">
            <v>332.60004376471898</v>
          </cell>
          <cell r="AE450">
            <v>343.91011825297346</v>
          </cell>
          <cell r="AF450">
            <v>374.03337193832346</v>
          </cell>
          <cell r="AG450">
            <v>389.4779318379658</v>
          </cell>
          <cell r="AH450">
            <v>366.06755748507635</v>
          </cell>
          <cell r="AI450">
            <v>366.22327316137688</v>
          </cell>
          <cell r="AJ450">
            <v>355.60647912981813</v>
          </cell>
          <cell r="AK450">
            <v>405.26491279372215</v>
          </cell>
          <cell r="AL450">
            <v>396.17885406391576</v>
          </cell>
          <cell r="AM450">
            <v>402.25349776471876</v>
          </cell>
          <cell r="AN450">
            <v>416.91146685254984</v>
          </cell>
          <cell r="AO450">
            <v>443.43944656932541</v>
          </cell>
          <cell r="AP450">
            <v>463.42909747874842</v>
          </cell>
          <cell r="AQ450">
            <v>453.89401073651266</v>
          </cell>
          <cell r="AR450">
            <v>404.44954907672962</v>
          </cell>
          <cell r="AS450">
            <v>371.60778627535819</v>
          </cell>
          <cell r="AT450">
            <v>428.61099292151459</v>
          </cell>
          <cell r="AU450">
            <v>438.76633272758579</v>
          </cell>
          <cell r="AV450">
            <v>457.70030221794877</v>
          </cell>
          <cell r="AW450">
            <v>464.61929487251507</v>
          </cell>
          <cell r="AX450">
            <v>491.65957981753132</v>
          </cell>
          <cell r="AY450">
            <v>514.77079642860804</v>
          </cell>
          <cell r="AZ450">
            <v>540.48344860994871</v>
          </cell>
          <cell r="BA450">
            <v>482.2610467618544</v>
          </cell>
          <cell r="BB450">
            <v>458.63987413739324</v>
          </cell>
          <cell r="BC450">
            <v>508.84864993328131</v>
          </cell>
          <cell r="BD450">
            <v>515.74658803327736</v>
          </cell>
          <cell r="BE450">
            <v>531.86268889143412</v>
          </cell>
          <cell r="BF450">
            <v>527.59514598881685</v>
          </cell>
        </row>
        <row r="451">
          <cell r="D451" t="str">
            <v>Net New Shipments</v>
          </cell>
          <cell r="E451">
            <v>0</v>
          </cell>
          <cell r="F451">
            <v>0</v>
          </cell>
          <cell r="G451">
            <v>0</v>
          </cell>
          <cell r="H451">
            <v>0</v>
          </cell>
          <cell r="I451">
            <v>0</v>
          </cell>
          <cell r="J451">
            <v>0</v>
          </cell>
          <cell r="K451">
            <v>0</v>
          </cell>
          <cell r="L451">
            <v>40.694587079999565</v>
          </cell>
          <cell r="M451">
            <v>27.203442840000207</v>
          </cell>
          <cell r="N451">
            <v>38.712879400000013</v>
          </cell>
          <cell r="O451">
            <v>49.026676720000069</v>
          </cell>
          <cell r="P451">
            <v>44.454887572132066</v>
          </cell>
          <cell r="Q451">
            <v>47.598680319375944</v>
          </cell>
          <cell r="R451">
            <v>41.217696153999896</v>
          </cell>
          <cell r="S451">
            <v>57.629142044000218</v>
          </cell>
          <cell r="T451">
            <v>79.535401000000007</v>
          </cell>
          <cell r="U451">
            <v>84.785867271039479</v>
          </cell>
          <cell r="V451">
            <v>103.47825798399981</v>
          </cell>
          <cell r="W451">
            <v>115.8730246580003</v>
          </cell>
          <cell r="X451">
            <v>114.67534392199968</v>
          </cell>
          <cell r="Y451">
            <v>89.399884240000119</v>
          </cell>
          <cell r="Z451">
            <v>79.867597999999816</v>
          </cell>
          <cell r="AA451">
            <v>68.981478000000152</v>
          </cell>
          <cell r="AB451">
            <v>95.47342800000024</v>
          </cell>
          <cell r="AC451">
            <v>57.622859999999946</v>
          </cell>
          <cell r="AD451">
            <v>69.653453999999783</v>
          </cell>
          <cell r="AE451">
            <v>73.001348599576389</v>
          </cell>
          <cell r="AF451">
            <v>69.406074631001957</v>
          </cell>
          <cell r="AG451">
            <v>73.951165640782634</v>
          </cell>
          <cell r="AH451">
            <v>87.826453251436305</v>
          </cell>
          <cell r="AI451">
            <v>38.226275915352744</v>
          </cell>
          <cell r="AJ451">
            <v>16.001307145540068</v>
          </cell>
          <cell r="AK451">
            <v>23.346080127792451</v>
          </cell>
          <cell r="AL451">
            <v>42.587478663670026</v>
          </cell>
          <cell r="AM451">
            <v>55.446804453229994</v>
          </cell>
          <cell r="AN451">
            <v>47.707828019965255</v>
          </cell>
          <cell r="AO451">
            <v>48.220133248205912</v>
          </cell>
          <cell r="AP451">
            <v>51.341698949859619</v>
          </cell>
          <cell r="AQ451">
            <v>86.589437873436054</v>
          </cell>
          <cell r="AR451">
            <v>77.811497685124777</v>
          </cell>
          <cell r="AS451">
            <v>87.032087862035041</v>
          </cell>
          <cell r="AT451">
            <v>80.237657011766714</v>
          </cell>
          <cell r="AU451">
            <v>76.980255305691571</v>
          </cell>
          <cell r="AV451">
            <v>74.162386673485344</v>
          </cell>
          <cell r="AW451">
            <v>62.975851116301783</v>
          </cell>
          <cell r="AX451">
            <v>63.741303507720659</v>
          </cell>
          <cell r="AY451">
            <v>64.871514277960969</v>
          </cell>
          <cell r="AZ451">
            <v>67.486205841512856</v>
          </cell>
          <cell r="BA451">
            <v>53.848758518845898</v>
          </cell>
          <cell r="BB451">
            <v>61.960615878420867</v>
          </cell>
          <cell r="BC451">
            <v>62.580222037206113</v>
          </cell>
          <cell r="BD451">
            <v>63.206024257577155</v>
          </cell>
          <cell r="BE451">
            <v>63.838084500154764</v>
          </cell>
          <cell r="BF451">
            <v>64.476465345154793</v>
          </cell>
        </row>
        <row r="452">
          <cell r="D452" t="str">
            <v>Replacement Shipments</v>
          </cell>
          <cell r="E452">
            <v>0</v>
          </cell>
          <cell r="F452">
            <v>0</v>
          </cell>
          <cell r="G452">
            <v>0</v>
          </cell>
          <cell r="H452">
            <v>0</v>
          </cell>
          <cell r="I452">
            <v>0</v>
          </cell>
          <cell r="J452">
            <v>0</v>
          </cell>
          <cell r="K452">
            <v>0</v>
          </cell>
          <cell r="L452">
            <v>64.953276229753101</v>
          </cell>
          <cell r="M452">
            <v>66.975565804425628</v>
          </cell>
          <cell r="N452">
            <v>69.038846127209354</v>
          </cell>
          <cell r="O452">
            <v>71.143039649043331</v>
          </cell>
          <cell r="P452">
            <v>73.288026139950688</v>
          </cell>
          <cell r="Q452">
            <v>75.473641517961042</v>
          </cell>
          <cell r="R452">
            <v>77.699676713503422</v>
          </cell>
          <cell r="S452">
            <v>79.965876572608991</v>
          </cell>
          <cell r="T452">
            <v>82.271938802278612</v>
          </cell>
          <cell r="U452">
            <v>84.617512961375866</v>
          </cell>
          <cell r="V452">
            <v>87.0021995004046</v>
          </cell>
          <cell r="W452">
            <v>89.425548853519004</v>
          </cell>
          <cell r="X452">
            <v>91.887060586093966</v>
          </cell>
          <cell r="Y452">
            <v>94.386182601154061</v>
          </cell>
          <cell r="Z452">
            <v>86.497469389752951</v>
          </cell>
          <cell r="AA452">
            <v>81.377388484425751</v>
          </cell>
          <cell r="AB452">
            <v>89.533899927209404</v>
          </cell>
          <cell r="AC452">
            <v>97.098339089043421</v>
          </cell>
          <cell r="AD452">
            <v>96.822966619314656</v>
          </cell>
          <cell r="AE452">
            <v>100.67294286351297</v>
          </cell>
          <cell r="AF452">
            <v>99.520809971503567</v>
          </cell>
          <cell r="AG452">
            <v>110.47542236060896</v>
          </cell>
          <cell r="AH452">
            <v>124.37891580227853</v>
          </cell>
          <cell r="AI452">
            <v>129.50414857545587</v>
          </cell>
          <cell r="AJ452">
            <v>141.78480666840451</v>
          </cell>
          <cell r="AK452">
            <v>150.77009131951891</v>
          </cell>
          <cell r="AL452">
            <v>152.59753678009395</v>
          </cell>
          <cell r="AM452">
            <v>141.71553308115398</v>
          </cell>
          <cell r="AN452">
            <v>128.78031538975301</v>
          </cell>
          <cell r="AO452">
            <v>117.89699448442582</v>
          </cell>
          <cell r="AP452">
            <v>140.07865592720941</v>
          </cell>
          <cell r="AQ452">
            <v>127.60455908904342</v>
          </cell>
          <cell r="AR452">
            <v>133.69832461931466</v>
          </cell>
          <cell r="AS452">
            <v>139.32071565152398</v>
          </cell>
          <cell r="AT452">
            <v>136.26520242321055</v>
          </cell>
          <cell r="AU452">
            <v>149.62603946455263</v>
          </cell>
          <cell r="AV452">
            <v>170.87527340598018</v>
          </cell>
          <cell r="AW452">
            <v>149.74158876593668</v>
          </cell>
          <cell r="AX452">
            <v>150.25608692192591</v>
          </cell>
          <cell r="AY452">
            <v>163.12978079893824</v>
          </cell>
          <cell r="AZ452">
            <v>175.14384901380154</v>
          </cell>
          <cell r="BA452">
            <v>171.0697236740404</v>
          </cell>
          <cell r="BB452">
            <v>154.03740081208798</v>
          </cell>
          <cell r="BC452">
            <v>143.42530032171101</v>
          </cell>
          <cell r="BD452">
            <v>167.25955537125287</v>
          </cell>
          <cell r="BE452">
            <v>173.44602619850949</v>
          </cell>
          <cell r="BF452">
            <v>174.89264692320393</v>
          </cell>
        </row>
        <row r="453">
          <cell r="D453" t="str">
            <v>Net New Shipments</v>
          </cell>
          <cell r="E453">
            <v>0</v>
          </cell>
          <cell r="F453">
            <v>0</v>
          </cell>
          <cell r="G453">
            <v>0</v>
          </cell>
          <cell r="H453">
            <v>0</v>
          </cell>
          <cell r="I453">
            <v>0</v>
          </cell>
          <cell r="J453">
            <v>0</v>
          </cell>
          <cell r="K453">
            <v>0</v>
          </cell>
          <cell r="L453">
            <v>21.54419315999985</v>
          </cell>
          <cell r="M453">
            <v>14.401822680000123</v>
          </cell>
          <cell r="N453">
            <v>20.495053800000051</v>
          </cell>
          <cell r="O453">
            <v>25.95529944000009</v>
          </cell>
          <cell r="P453">
            <v>23.534940479363968</v>
          </cell>
          <cell r="Q453">
            <v>25.19930134555193</v>
          </cell>
          <cell r="R453">
            <v>21.821133258000145</v>
          </cell>
          <cell r="S453">
            <v>30.509545787999969</v>
          </cell>
          <cell r="T453">
            <v>42.106976999999915</v>
          </cell>
          <cell r="U453">
            <v>44.886635614079999</v>
          </cell>
          <cell r="V453">
            <v>54.782607167999913</v>
          </cell>
          <cell r="W453">
            <v>61.344542465999893</v>
          </cell>
          <cell r="X453">
            <v>60.710476193999995</v>
          </cell>
          <cell r="Y453">
            <v>47.329350479999903</v>
          </cell>
          <cell r="Z453">
            <v>42.282846000000063</v>
          </cell>
          <cell r="AA453">
            <v>36.519606000000067</v>
          </cell>
          <cell r="AB453">
            <v>50.544756000000007</v>
          </cell>
          <cell r="AC453">
            <v>30.506219999999999</v>
          </cell>
          <cell r="AD453">
            <v>36.875357999999999</v>
          </cell>
          <cell r="AE453">
            <v>38.647772788011025</v>
          </cell>
          <cell r="AF453">
            <v>36.744392451706972</v>
          </cell>
          <cell r="AG453">
            <v>39.150617103943659</v>
          </cell>
          <cell r="AH453">
            <v>46.496357603701654</v>
          </cell>
          <cell r="AI453">
            <v>20.237440190480811</v>
          </cell>
          <cell r="AJ453">
            <v>8.4712802535213996</v>
          </cell>
          <cell r="AK453">
            <v>12.35968947941933</v>
          </cell>
          <cell r="AL453">
            <v>22.546312233707589</v>
          </cell>
          <cell r="AM453">
            <v>29.354190592886425</v>
          </cell>
          <cell r="AN453">
            <v>25.257085422334967</v>
          </cell>
          <cell r="AO453">
            <v>25.528305837285188</v>
          </cell>
          <cell r="AP453">
            <v>27.180899444043462</v>
          </cell>
          <cell r="AQ453">
            <v>45.841467109466066</v>
          </cell>
          <cell r="AR453">
            <v>41.19432230388928</v>
          </cell>
          <cell r="AS453">
            <v>46.075811221077856</v>
          </cell>
          <cell r="AT453">
            <v>42.478759594464464</v>
          </cell>
          <cell r="AU453">
            <v>40.754252808895671</v>
          </cell>
          <cell r="AV453">
            <v>39.262440003609754</v>
          </cell>
          <cell r="AW453">
            <v>33.340156473336265</v>
          </cell>
          <cell r="AX453">
            <v>33.74539597467583</v>
          </cell>
          <cell r="AY453">
            <v>34.343742853037838</v>
          </cell>
          <cell r="AZ453">
            <v>35.727991327860309</v>
          </cell>
          <cell r="BA453">
            <v>28.508166274682935</v>
          </cell>
          <cell r="BB453">
            <v>32.802678994457892</v>
          </cell>
          <cell r="BC453">
            <v>33.13070578440329</v>
          </cell>
          <cell r="BD453">
            <v>33.462012842247063</v>
          </cell>
          <cell r="BE453">
            <v>33.796632970669634</v>
          </cell>
          <cell r="BF453">
            <v>34.134599300376067</v>
          </cell>
        </row>
        <row r="454">
          <cell r="D454" t="str">
            <v>Replacement Shipments</v>
          </cell>
          <cell r="E454">
            <v>0</v>
          </cell>
          <cell r="F454">
            <v>0</v>
          </cell>
          <cell r="G454">
            <v>0</v>
          </cell>
          <cell r="H454">
            <v>0</v>
          </cell>
          <cell r="I454">
            <v>0</v>
          </cell>
          <cell r="J454">
            <v>0</v>
          </cell>
          <cell r="K454">
            <v>0</v>
          </cell>
          <cell r="L454">
            <v>45.797567895206157</v>
          </cell>
          <cell r="M454">
            <v>47.118281755423389</v>
          </cell>
          <cell r="N454">
            <v>48.461624646274572</v>
          </cell>
          <cell r="O454">
            <v>49.827367740215237</v>
          </cell>
          <cell r="P454">
            <v>51.215253564642964</v>
          </cell>
          <cell r="Q454">
            <v>52.624995513699055</v>
          </cell>
          <cell r="R454">
            <v>54.056277393779432</v>
          </cell>
          <cell r="S454">
            <v>52.558348863579056</v>
          </cell>
          <cell r="T454">
            <v>51.637716201713225</v>
          </cell>
          <cell r="U454">
            <v>54.893175303464261</v>
          </cell>
          <cell r="V454">
            <v>57.972397502024677</v>
          </cell>
          <cell r="W454">
            <v>58.60075073796456</v>
          </cell>
          <cell r="X454">
            <v>60.532785593747811</v>
          </cell>
          <cell r="Y454">
            <v>60.903964904905351</v>
          </cell>
          <cell r="Z454">
            <v>62.132546188368167</v>
          </cell>
          <cell r="AA454">
            <v>64.851302183937847</v>
          </cell>
          <cell r="AB454">
            <v>68.979045660280292</v>
          </cell>
          <cell r="AC454">
            <v>75.163721641603757</v>
          </cell>
          <cell r="AD454">
            <v>77.851275096783354</v>
          </cell>
          <cell r="AE454">
            <v>79.58433368306379</v>
          </cell>
          <cell r="AF454">
            <v>75.756383354473115</v>
          </cell>
          <cell r="AG454">
            <v>75.401321602812232</v>
          </cell>
          <cell r="AH454">
            <v>76.311515865817015</v>
          </cell>
          <cell r="AI454">
            <v>84.84049017472654</v>
          </cell>
          <cell r="AJ454">
            <v>84.736875301213686</v>
          </cell>
          <cell r="AK454">
            <v>89.423127276015123</v>
          </cell>
          <cell r="AL454">
            <v>91.712387158758986</v>
          </cell>
          <cell r="AM454">
            <v>87.287137248898631</v>
          </cell>
          <cell r="AN454">
            <v>87.687172599907512</v>
          </cell>
          <cell r="AO454">
            <v>90.902532909305378</v>
          </cell>
          <cell r="AP454">
            <v>91.191199132461691</v>
          </cell>
          <cell r="AQ454">
            <v>87.395246858246324</v>
          </cell>
          <cell r="AR454">
            <v>93.301720119426989</v>
          </cell>
          <cell r="AS454">
            <v>98.787643007265444</v>
          </cell>
          <cell r="AT454">
            <v>96.498772682563555</v>
          </cell>
          <cell r="AU454">
            <v>95.613095894957041</v>
          </cell>
          <cell r="AV454">
            <v>98.913567853977284</v>
          </cell>
          <cell r="AW454">
            <v>99.720834301428283</v>
          </cell>
          <cell r="AX454">
            <v>101.78075278526309</v>
          </cell>
          <cell r="AY454">
            <v>106.22890602835406</v>
          </cell>
          <cell r="AZ454">
            <v>113.24668843506851</v>
          </cell>
          <cell r="BA454">
            <v>109.82902772128821</v>
          </cell>
          <cell r="BB454">
            <v>108.40218364237853</v>
          </cell>
          <cell r="BC454">
            <v>111.23450998334546</v>
          </cell>
          <cell r="BD454">
            <v>110.18330526488052</v>
          </cell>
          <cell r="BE454">
            <v>112.37039191360977</v>
          </cell>
          <cell r="BF454">
            <v>117.00631232707822</v>
          </cell>
        </row>
        <row r="455">
          <cell r="D455" t="str">
            <v>Net New Shipments</v>
          </cell>
          <cell r="E455">
            <v>0</v>
          </cell>
          <cell r="F455">
            <v>0</v>
          </cell>
          <cell r="G455">
            <v>0</v>
          </cell>
          <cell r="H455">
            <v>0</v>
          </cell>
          <cell r="I455">
            <v>0</v>
          </cell>
          <cell r="J455">
            <v>0</v>
          </cell>
          <cell r="K455">
            <v>0</v>
          </cell>
          <cell r="L455">
            <v>6.7607809683728988</v>
          </cell>
          <cell r="M455">
            <v>4.5194344462898357</v>
          </cell>
          <cell r="N455">
            <v>6.431550657189689</v>
          </cell>
          <cell r="O455">
            <v>8.1450297618094396</v>
          </cell>
          <cell r="P455">
            <v>7.3854971733215962</v>
          </cell>
          <cell r="Q455">
            <v>7.9077900800487555</v>
          </cell>
          <cell r="R455">
            <v>6.8476875111259119</v>
          </cell>
          <cell r="S455">
            <v>9.574197324789111</v>
          </cell>
          <cell r="T455">
            <v>13.213585982224629</v>
          </cell>
          <cell r="U455">
            <v>14.085870356816031</v>
          </cell>
          <cell r="V455">
            <v>17.191324139579081</v>
          </cell>
          <cell r="W455">
            <v>19.250524358818794</v>
          </cell>
          <cell r="X455">
            <v>19.051548089315975</v>
          </cell>
          <cell r="Y455">
            <v>14.852418449567768</v>
          </cell>
          <cell r="Z455">
            <v>13.268775414444065</v>
          </cell>
          <cell r="AA455">
            <v>11.460213681879168</v>
          </cell>
          <cell r="AB455">
            <v>15.861444514446248</v>
          </cell>
          <cell r="AC455">
            <v>9.5731536596099343</v>
          </cell>
          <cell r="AD455">
            <v>11.571852179231769</v>
          </cell>
          <cell r="AE455">
            <v>12.128053475695197</v>
          </cell>
          <cell r="AF455">
            <v>11.530753894425516</v>
          </cell>
          <cell r="AG455">
            <v>12.285850997095281</v>
          </cell>
          <cell r="AH455">
            <v>14.591017043488364</v>
          </cell>
          <cell r="AI455">
            <v>6.3507089577351508</v>
          </cell>
          <cell r="AJ455">
            <v>2.6583715570326376</v>
          </cell>
          <cell r="AK455">
            <v>3.8785928434118659</v>
          </cell>
          <cell r="AL455">
            <v>7.0752558485064583</v>
          </cell>
          <cell r="AM455">
            <v>9.2116354336649238</v>
          </cell>
          <cell r="AN455">
            <v>7.9259232950495289</v>
          </cell>
          <cell r="AO455">
            <v>8.0110349446719056</v>
          </cell>
          <cell r="AP455">
            <v>8.5296351689665926</v>
          </cell>
          <cell r="AQ455">
            <v>14.385505927016766</v>
          </cell>
          <cell r="AR455">
            <v>12.927185908927072</v>
          </cell>
          <cell r="AS455">
            <v>14.459045427803062</v>
          </cell>
          <cell r="AT455">
            <v>13.330255038724662</v>
          </cell>
          <cell r="AU455">
            <v>12.789087747421494</v>
          </cell>
          <cell r="AV455">
            <v>12.320942129368177</v>
          </cell>
          <cell r="AW455">
            <v>10.462470963452233</v>
          </cell>
          <cell r="AX455">
            <v>10.589639128346676</v>
          </cell>
          <cell r="AY455">
            <v>10.777406298724154</v>
          </cell>
          <cell r="AZ455">
            <v>11.211797165653934</v>
          </cell>
          <cell r="BA455">
            <v>8.9461446321847653</v>
          </cell>
          <cell r="BB455">
            <v>10.293805212865108</v>
          </cell>
          <cell r="BC455">
            <v>10.396743264993802</v>
          </cell>
          <cell r="BD455">
            <v>10.500710697643626</v>
          </cell>
          <cell r="BE455">
            <v>10.605717804620213</v>
          </cell>
          <cell r="BF455">
            <v>10.71177498266627</v>
          </cell>
        </row>
        <row r="456">
          <cell r="D456" t="str">
            <v>Replacement Shipments</v>
          </cell>
          <cell r="E456">
            <v>0</v>
          </cell>
          <cell r="F456">
            <v>0</v>
          </cell>
          <cell r="G456">
            <v>0</v>
          </cell>
          <cell r="H456">
            <v>0</v>
          </cell>
          <cell r="I456">
            <v>0</v>
          </cell>
          <cell r="J456">
            <v>0</v>
          </cell>
          <cell r="K456">
            <v>0</v>
          </cell>
          <cell r="L456">
            <v>548.58388208265387</v>
          </cell>
          <cell r="M456">
            <v>565.30384070904688</v>
          </cell>
          <cell r="N456">
            <v>582.34794098309601</v>
          </cell>
          <cell r="O456">
            <v>599.7148791065872</v>
          </cell>
          <cell r="P456">
            <v>617.40299380904275</v>
          </cell>
          <cell r="Q456">
            <v>635.41025763255163</v>
          </cell>
          <cell r="R456">
            <v>653.73426855164143</v>
          </cell>
          <cell r="S456">
            <v>672.37224195489625</v>
          </cell>
          <cell r="T456">
            <v>691.32100301501259</v>
          </cell>
          <cell r="U456">
            <v>710.57697947389556</v>
          </cell>
          <cell r="V456">
            <v>730.13619486923778</v>
          </cell>
          <cell r="W456">
            <v>749.99426222879015</v>
          </cell>
          <cell r="X456">
            <v>699.39323420265384</v>
          </cell>
          <cell r="Y456">
            <v>666.11659946904615</v>
          </cell>
          <cell r="Z456">
            <v>725.81331758309705</v>
          </cell>
          <cell r="AA456">
            <v>781.40197518658783</v>
          </cell>
          <cell r="AB456">
            <v>782.14757716459121</v>
          </cell>
          <cell r="AC456">
            <v>811.80536705141492</v>
          </cell>
          <cell r="AD456">
            <v>806.48220135764143</v>
          </cell>
          <cell r="AE456">
            <v>885.93906247089626</v>
          </cell>
          <cell r="AF456">
            <v>986.06984201501268</v>
          </cell>
          <cell r="AG456">
            <v>1024.7834287724545</v>
          </cell>
          <cell r="AH456">
            <v>1113.6144450452377</v>
          </cell>
          <cell r="AI456">
            <v>1179.4060594907889</v>
          </cell>
          <cell r="AJ456">
            <v>1124.3665675606544</v>
          </cell>
          <cell r="AK456">
            <v>997.42205282904501</v>
          </cell>
          <cell r="AL456">
            <v>1021.7932395830975</v>
          </cell>
          <cell r="AM456">
            <v>1037.0392171865885</v>
          </cell>
          <cell r="AN456">
            <v>1135.9608691645919</v>
          </cell>
          <cell r="AO456">
            <v>1025.3489070514138</v>
          </cell>
          <cell r="AP456">
            <v>1064.609707357642</v>
          </cell>
          <cell r="AQ456">
            <v>1156.4734719869725</v>
          </cell>
          <cell r="AR456">
            <v>1243.2805891769622</v>
          </cell>
          <cell r="AS456">
            <v>1298.8377485000601</v>
          </cell>
          <cell r="AT456">
            <v>1439.0889482711484</v>
          </cell>
          <cell r="AU456">
            <v>1321.0681408241555</v>
          </cell>
          <cell r="AV456">
            <v>1183.6655293353042</v>
          </cell>
          <cell r="AW456">
            <v>1083.9398791849806</v>
          </cell>
          <cell r="AX456">
            <v>1179.6174252190501</v>
          </cell>
          <cell r="AY456">
            <v>1242.5185513367949</v>
          </cell>
          <cell r="AZ456">
            <v>1312.760467120934</v>
          </cell>
          <cell r="BA456">
            <v>1204.0470479124128</v>
          </cell>
          <cell r="BB456">
            <v>1254.8760034659444</v>
          </cell>
          <cell r="BC456">
            <v>1477.3637417532359</v>
          </cell>
          <cell r="BD456">
            <v>1531.6408453041877</v>
          </cell>
          <cell r="BE456">
            <v>1621.3684270476042</v>
          </cell>
          <cell r="BF456">
            <v>1736.4402654324006</v>
          </cell>
        </row>
        <row r="457">
          <cell r="D457" t="str">
            <v>Net New Shipments</v>
          </cell>
          <cell r="E457">
            <v>0</v>
          </cell>
          <cell r="F457">
            <v>0</v>
          </cell>
          <cell r="G457">
            <v>0</v>
          </cell>
          <cell r="H457">
            <v>0</v>
          </cell>
          <cell r="I457">
            <v>0</v>
          </cell>
          <cell r="J457">
            <v>0</v>
          </cell>
          <cell r="K457">
            <v>0</v>
          </cell>
          <cell r="L457">
            <v>150.80935212</v>
          </cell>
          <cell r="M457">
            <v>100.81275875999927</v>
          </cell>
          <cell r="N457">
            <v>143.46537660000104</v>
          </cell>
          <cell r="O457">
            <v>181.68709608000063</v>
          </cell>
          <cell r="P457">
            <v>164.74458335554846</v>
          </cell>
          <cell r="Q457">
            <v>176.39510941886329</v>
          </cell>
          <cell r="R457">
            <v>152.74793280600002</v>
          </cell>
          <cell r="S457">
            <v>213.56682051600001</v>
          </cell>
          <cell r="T457">
            <v>294.74883900000003</v>
          </cell>
          <cell r="U457">
            <v>314.20644929855916</v>
          </cell>
          <cell r="V457">
            <v>383.47825017600002</v>
          </cell>
          <cell r="W457">
            <v>429.4117972619988</v>
          </cell>
          <cell r="X457">
            <v>424.97333335800067</v>
          </cell>
          <cell r="Y457">
            <v>331.30545335999886</v>
          </cell>
          <cell r="Z457">
            <v>295.97992200000044</v>
          </cell>
          <cell r="AA457">
            <v>255.6372420000007</v>
          </cell>
          <cell r="AB457">
            <v>353.81329200000073</v>
          </cell>
          <cell r="AC457">
            <v>213.54353999999876</v>
          </cell>
          <cell r="AD457">
            <v>258.12750600000072</v>
          </cell>
          <cell r="AE457">
            <v>270.53440951607627</v>
          </cell>
          <cell r="AF457">
            <v>257.21074716194926</v>
          </cell>
          <cell r="AG457">
            <v>274.05431972760562</v>
          </cell>
          <cell r="AH457">
            <v>325.47450322591067</v>
          </cell>
          <cell r="AI457">
            <v>141.66208133336653</v>
          </cell>
          <cell r="AJ457">
            <v>59.298961774649797</v>
          </cell>
          <cell r="AK457">
            <v>86.51782635593554</v>
          </cell>
          <cell r="AL457">
            <v>157.82418563595274</v>
          </cell>
          <cell r="AM457">
            <v>205.47933415020634</v>
          </cell>
          <cell r="AN457">
            <v>176.79959795634204</v>
          </cell>
          <cell r="AO457">
            <v>178.69814086099905</v>
          </cell>
          <cell r="AP457">
            <v>190.26629610830241</v>
          </cell>
          <cell r="AQ457">
            <v>320.89026976626337</v>
          </cell>
          <cell r="AR457">
            <v>288.36025612722551</v>
          </cell>
          <cell r="AS457">
            <v>322.53067854754408</v>
          </cell>
          <cell r="AT457">
            <v>297.35131716125215</v>
          </cell>
          <cell r="AU457">
            <v>285.27976966226714</v>
          </cell>
          <cell r="AV457">
            <v>274.83708002527072</v>
          </cell>
          <cell r="AW457">
            <v>233.38109531335431</v>
          </cell>
          <cell r="AX457">
            <v>236.21777182272854</v>
          </cell>
          <cell r="AY457">
            <v>240.40619997126487</v>
          </cell>
          <cell r="AZ457">
            <v>250.0959392950208</v>
          </cell>
          <cell r="BA457">
            <v>199.55716392278191</v>
          </cell>
          <cell r="BB457">
            <v>229.61875296120706</v>
          </cell>
          <cell r="BC457">
            <v>231.91494049082394</v>
          </cell>
          <cell r="BD457">
            <v>234.23408989572636</v>
          </cell>
          <cell r="BE457">
            <v>236.57643079468835</v>
          </cell>
          <cell r="BF457">
            <v>238.94219510263429</v>
          </cell>
        </row>
        <row r="458">
          <cell r="D458" t="str">
            <v>Replacement Shipments</v>
          </cell>
          <cell r="E458">
            <v>0</v>
          </cell>
          <cell r="F458">
            <v>0</v>
          </cell>
          <cell r="G458">
            <v>0</v>
          </cell>
          <cell r="H458">
            <v>0</v>
          </cell>
          <cell r="I458">
            <v>0</v>
          </cell>
          <cell r="J458">
            <v>0</v>
          </cell>
          <cell r="K458">
            <v>0</v>
          </cell>
          <cell r="L458">
            <v>2.9103830456733704E-11</v>
          </cell>
          <cell r="M458">
            <v>3.001951239440011E-11</v>
          </cell>
          <cell r="N458">
            <v>3.0954155733054969E-11</v>
          </cell>
          <cell r="O458">
            <v>3.1907743801558828E-11</v>
          </cell>
          <cell r="P458">
            <v>3.2880240758994464E-11</v>
          </cell>
          <cell r="Q458">
            <v>3.3871591038568481E-11</v>
          </cell>
          <cell r="R458">
            <v>3.4881718806373346E-11</v>
          </cell>
          <cell r="S458">
            <v>3.5910527436542871E-11</v>
          </cell>
          <cell r="T458">
            <v>3.6957899004344478E-11</v>
          </cell>
          <cell r="U458">
            <v>3.8023693798758784E-11</v>
          </cell>
          <cell r="V458">
            <v>3.9107749856099746E-11</v>
          </cell>
          <cell r="W458">
            <v>4.0209882516227832E-11</v>
          </cell>
          <cell r="X458">
            <v>4.1329884002903512E-11</v>
          </cell>
          <cell r="Y458">
            <v>4.24675230298191E-11</v>
          </cell>
          <cell r="Z458">
            <v>4.362254443383335E-11</v>
          </cell>
          <cell r="AA458">
            <v>2.9103830456733704E-11</v>
          </cell>
          <cell r="AB458">
            <v>3.001951239440011E-11</v>
          </cell>
          <cell r="AC458">
            <v>3.0954155733054969E-11</v>
          </cell>
          <cell r="AD458">
            <v>3.1907743801558828E-11</v>
          </cell>
          <cell r="AE458">
            <v>3.2880240758994464E-11</v>
          </cell>
          <cell r="AF458">
            <v>3.3871591038568481E-11</v>
          </cell>
          <cell r="AG458">
            <v>3.4881718806373346E-11</v>
          </cell>
          <cell r="AH458">
            <v>3.5910527436542871E-11</v>
          </cell>
          <cell r="AI458">
            <v>3.6957899004344478E-11</v>
          </cell>
          <cell r="AJ458">
            <v>3.8023693798758784E-11</v>
          </cell>
          <cell r="AK458">
            <v>3.9107749856099746E-11</v>
          </cell>
          <cell r="AL458">
            <v>4.0209882516227832E-11</v>
          </cell>
          <cell r="AM458">
            <v>4.1329884002903512E-11</v>
          </cell>
          <cell r="AN458">
            <v>4.24675230298191E-11</v>
          </cell>
          <cell r="AO458">
            <v>4.362254443383335E-11</v>
          </cell>
          <cell r="AP458">
            <v>2.9103830456733704E-11</v>
          </cell>
          <cell r="AQ458">
            <v>3.001951239440011E-11</v>
          </cell>
          <cell r="AR458">
            <v>3.0954155733054969E-11</v>
          </cell>
          <cell r="AS458">
            <v>3.1907743801558828E-11</v>
          </cell>
          <cell r="AT458">
            <v>3.2880240758994464E-11</v>
          </cell>
          <cell r="AU458">
            <v>3.3871591038568481E-11</v>
          </cell>
          <cell r="AV458">
            <v>3.4881718806373346E-11</v>
          </cell>
          <cell r="AW458">
            <v>3.5910527436542871E-11</v>
          </cell>
          <cell r="AX458">
            <v>3.6957899004344478E-11</v>
          </cell>
          <cell r="AY458">
            <v>3.8023693798758784E-11</v>
          </cell>
          <cell r="AZ458">
            <v>3.9107749856099746E-11</v>
          </cell>
          <cell r="BA458">
            <v>4.0209882516227832E-11</v>
          </cell>
          <cell r="BB458">
            <v>4.1329884002903512E-11</v>
          </cell>
          <cell r="BC458">
            <v>4.24675230298191E-11</v>
          </cell>
          <cell r="BD458">
            <v>4.362254443383335E-11</v>
          </cell>
          <cell r="BE458">
            <v>2.9103830456733704E-11</v>
          </cell>
          <cell r="BF458">
            <v>3.001951239440011E-11</v>
          </cell>
        </row>
        <row r="459">
          <cell r="D459" t="str">
            <v>Net New Shipments</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row>
        <row r="460">
          <cell r="D460" t="str">
            <v>Replacement Shipments</v>
          </cell>
          <cell r="E460">
            <v>0</v>
          </cell>
          <cell r="F460">
            <v>0</v>
          </cell>
          <cell r="G460">
            <v>0</v>
          </cell>
          <cell r="H460">
            <v>0</v>
          </cell>
          <cell r="I460">
            <v>0</v>
          </cell>
          <cell r="J460">
            <v>0</v>
          </cell>
          <cell r="K460">
            <v>0</v>
          </cell>
          <cell r="L460">
            <v>5220.7119190025333</v>
          </cell>
          <cell r="M460">
            <v>5381.5435901354795</v>
          </cell>
          <cell r="N460">
            <v>5545.5644247097598</v>
          </cell>
          <cell r="O460">
            <v>5712.7650508586985</v>
          </cell>
          <cell r="P460">
            <v>5883.1326784746179</v>
          </cell>
          <cell r="Q460">
            <v>6056.6510106888309</v>
          </cell>
          <cell r="R460">
            <v>6233.3001583768446</v>
          </cell>
          <cell r="S460">
            <v>6413.0565579502882</v>
          </cell>
          <cell r="T460">
            <v>6595.8928926975223</v>
          </cell>
          <cell r="U460">
            <v>6781.7780179347847</v>
          </cell>
          <cell r="V460">
            <v>6970.6768902288277</v>
          </cell>
          <cell r="W460">
            <v>7162.5505009504495</v>
          </cell>
          <cell r="X460">
            <v>7357.3558144160315</v>
          </cell>
          <cell r="Y460">
            <v>6801.6348859088976</v>
          </cell>
          <cell r="Z460">
            <v>6438.3560718578228</v>
          </cell>
          <cell r="AA460">
            <v>7049.5010548621149</v>
          </cell>
          <cell r="AB460">
            <v>7617.3770589710512</v>
          </cell>
          <cell r="AC460">
            <v>7610.1376144348596</v>
          </cell>
          <cell r="AD460">
            <v>7905.7875251693631</v>
          </cell>
          <cell r="AE460">
            <v>7834.5451191557177</v>
          </cell>
          <cell r="AF460">
            <v>8651.8612923825276</v>
          </cell>
          <cell r="AG460">
            <v>9685.7225517581101</v>
          </cell>
          <cell r="AH460">
            <v>10075.580325705054</v>
          </cell>
          <cell r="AI460">
            <v>10990.650217412851</v>
          </cell>
          <cell r="AJ460">
            <v>11664.041708285231</v>
          </cell>
          <cell r="AK460">
            <v>11812.318942258549</v>
          </cell>
          <cell r="AL460">
            <v>10274.684752613342</v>
          </cell>
          <cell r="AM460">
            <v>9541.0910803646402</v>
          </cell>
          <cell r="AN460">
            <v>9729.3268176093898</v>
          </cell>
          <cell r="AO460">
            <v>11326.374886071793</v>
          </cell>
          <cell r="AP460">
            <v>9848.6983009887026</v>
          </cell>
          <cell r="AQ460">
            <v>10611.718536005823</v>
          </cell>
          <cell r="AR460">
            <v>10670.53675581561</v>
          </cell>
          <cell r="AS460">
            <v>11348.181990053272</v>
          </cell>
          <cell r="AT460">
            <v>12558.613139422261</v>
          </cell>
          <cell r="AU460">
            <v>13487.504785687164</v>
          </cell>
          <cell r="AV460">
            <v>12475.683040453379</v>
          </cell>
          <cell r="AW460">
            <v>12285.668213972016</v>
          </cell>
          <cell r="AX460">
            <v>12719.278734938278</v>
          </cell>
          <cell r="AY460">
            <v>11929.143685681607</v>
          </cell>
          <cell r="AZ460">
            <v>11695.115310401816</v>
          </cell>
          <cell r="BA460">
            <v>11582.703554660744</v>
          </cell>
          <cell r="BB460">
            <v>13199.653903979302</v>
          </cell>
          <cell r="BC460">
            <v>11843.245410417816</v>
          </cell>
          <cell r="BD460">
            <v>13975.586825331819</v>
          </cell>
          <cell r="BE460">
            <v>13693.39538657077</v>
          </cell>
          <cell r="BF460">
            <v>14729.246559855121</v>
          </cell>
        </row>
        <row r="461">
          <cell r="D461" t="str">
            <v>Net New Shipments</v>
          </cell>
          <cell r="E461">
            <v>0</v>
          </cell>
          <cell r="F461">
            <v>0</v>
          </cell>
          <cell r="G461">
            <v>0</v>
          </cell>
          <cell r="H461">
            <v>0</v>
          </cell>
          <cell r="I461">
            <v>0</v>
          </cell>
          <cell r="J461">
            <v>0</v>
          </cell>
          <cell r="K461">
            <v>0</v>
          </cell>
          <cell r="L461">
            <v>1580.9229669063643</v>
          </cell>
          <cell r="M461">
            <v>1056.8124817223434</v>
          </cell>
          <cell r="N461">
            <v>1503.9366301523551</v>
          </cell>
          <cell r="O461">
            <v>1904.6120081123531</v>
          </cell>
          <cell r="P461">
            <v>1727.0049359602417</v>
          </cell>
          <cell r="Q461">
            <v>1849.136514480532</v>
          </cell>
          <cell r="R461">
            <v>1601.2449607788731</v>
          </cell>
          <cell r="S461">
            <v>2238.8047344322395</v>
          </cell>
          <cell r="T461">
            <v>3089.8296590605878</v>
          </cell>
          <cell r="U461">
            <v>3293.8023077702683</v>
          </cell>
          <cell r="V461">
            <v>4019.9733271840232</v>
          </cell>
          <cell r="W461">
            <v>4501.4912073347805</v>
          </cell>
          <cell r="X461">
            <v>4454.9631278425168</v>
          </cell>
          <cell r="Y461">
            <v>3473.0498667044449</v>
          </cell>
          <cell r="Z461">
            <v>3102.7350085068165</v>
          </cell>
          <cell r="AA461">
            <v>2679.8257627472753</v>
          </cell>
          <cell r="AB461">
            <v>3708.9978271007421</v>
          </cell>
          <cell r="AC461">
            <v>2238.560686553843</v>
          </cell>
          <cell r="AD461">
            <v>2705.9310108364589</v>
          </cell>
          <cell r="AE461">
            <v>2835.9916366598918</v>
          </cell>
          <cell r="AF461">
            <v>2696.3206976707443</v>
          </cell>
          <cell r="AG461">
            <v>2872.8905876641511</v>
          </cell>
          <cell r="AH461">
            <v>3411.9244599821104</v>
          </cell>
          <cell r="AI461">
            <v>1485.0328230405285</v>
          </cell>
          <cell r="AJ461">
            <v>621.62650568678509</v>
          </cell>
          <cell r="AK461">
            <v>906.95979267972871</v>
          </cell>
          <cell r="AL461">
            <v>1654.4589330682647</v>
          </cell>
          <cell r="AM461">
            <v>2154.0242300371756</v>
          </cell>
          <cell r="AN461">
            <v>1853.3767370513524</v>
          </cell>
          <cell r="AO461">
            <v>1873.2790179075091</v>
          </cell>
          <cell r="AP461">
            <v>1994.5471094291133</v>
          </cell>
          <cell r="AQ461">
            <v>3363.8682893259975</v>
          </cell>
          <cell r="AR461">
            <v>3022.8586307551595</v>
          </cell>
          <cell r="AS461">
            <v>3381.0645698018488</v>
          </cell>
          <cell r="AT461">
            <v>3117.1112396665853</v>
          </cell>
          <cell r="AU461">
            <v>2990.5661254613078</v>
          </cell>
          <cell r="AV461">
            <v>2881.0962043236054</v>
          </cell>
          <cell r="AW461">
            <v>2446.516269952961</v>
          </cell>
          <cell r="AX461">
            <v>2476.2529340278998</v>
          </cell>
          <cell r="AY461">
            <v>2520.1599077147566</v>
          </cell>
          <cell r="AZ461">
            <v>2621.7367079921532</v>
          </cell>
          <cell r="BA461">
            <v>2091.9425700150896</v>
          </cell>
          <cell r="BB461">
            <v>2407.0759212593539</v>
          </cell>
          <cell r="BC461">
            <v>2431.146680471953</v>
          </cell>
          <cell r="BD461">
            <v>2455.4581472766586</v>
          </cell>
          <cell r="BE461">
            <v>2480.0127287494252</v>
          </cell>
          <cell r="BF461">
            <v>2504.8128560369369</v>
          </cell>
        </row>
        <row r="462">
          <cell r="D462" t="str">
            <v>Replacement Shipments</v>
          </cell>
          <cell r="E462">
            <v>0</v>
          </cell>
          <cell r="F462">
            <v>0</v>
          </cell>
          <cell r="G462">
            <v>0</v>
          </cell>
          <cell r="H462">
            <v>0</v>
          </cell>
          <cell r="I462">
            <v>0</v>
          </cell>
          <cell r="J462">
            <v>0</v>
          </cell>
          <cell r="K462">
            <v>0</v>
          </cell>
          <cell r="L462">
            <v>141.41171054006554</v>
          </cell>
          <cell r="M462">
            <v>145.39696832872033</v>
          </cell>
          <cell r="N462">
            <v>149.44683892012489</v>
          </cell>
          <cell r="O462">
            <v>153.56048599430389</v>
          </cell>
          <cell r="P462">
            <v>157.73698689381979</v>
          </cell>
          <cell r="Q462">
            <v>155.94560944915202</v>
          </cell>
          <cell r="R462">
            <v>155.11256238152197</v>
          </cell>
          <cell r="S462">
            <v>163.27297934939548</v>
          </cell>
          <cell r="T462">
            <v>171.07015532443287</v>
          </cell>
          <cell r="U462">
            <v>173.61386115029086</v>
          </cell>
          <cell r="V462">
            <v>172.94527593078408</v>
          </cell>
          <cell r="W462">
            <v>169.83328747427248</v>
          </cell>
          <cell r="X462">
            <v>183.85498262757886</v>
          </cell>
          <cell r="Y462">
            <v>199.47588593315467</v>
          </cell>
          <cell r="Z462">
            <v>203.89477348425896</v>
          </cell>
          <cell r="AA462">
            <v>209.90209620447979</v>
          </cell>
          <cell r="AB462">
            <v>211.21684601385829</v>
          </cell>
          <cell r="AC462">
            <v>224.81079457993022</v>
          </cell>
          <cell r="AD462">
            <v>231.40467482770427</v>
          </cell>
          <cell r="AE462">
            <v>232.41914684039114</v>
          </cell>
          <cell r="AF462">
            <v>234.5385380457609</v>
          </cell>
          <cell r="AG462">
            <v>245.31477526248551</v>
          </cell>
          <cell r="AH462">
            <v>245.3905542527846</v>
          </cell>
          <cell r="AI462">
            <v>256.2811100428986</v>
          </cell>
          <cell r="AJ462">
            <v>258.49126839030271</v>
          </cell>
          <cell r="AK462">
            <v>259.32662277016027</v>
          </cell>
          <cell r="AL462">
            <v>271.72611993393622</v>
          </cell>
          <cell r="AM462">
            <v>276.75739895354604</v>
          </cell>
          <cell r="AN462">
            <v>269.93346210467041</v>
          </cell>
          <cell r="AO462">
            <v>264.20606726538006</v>
          </cell>
          <cell r="AP462">
            <v>267.6645761159881</v>
          </cell>
          <cell r="AQ462">
            <v>286.93605703131612</v>
          </cell>
          <cell r="AR462">
            <v>296.55998963153775</v>
          </cell>
          <cell r="AS462">
            <v>286.97211022391946</v>
          </cell>
          <cell r="AT462">
            <v>281.42768302067395</v>
          </cell>
          <cell r="AU462">
            <v>286.00104580152845</v>
          </cell>
          <cell r="AV462">
            <v>317.86110694454266</v>
          </cell>
          <cell r="AW462">
            <v>324.35003549432054</v>
          </cell>
          <cell r="AX462">
            <v>318.05525070024134</v>
          </cell>
          <cell r="AY462">
            <v>310.08422138088497</v>
          </cell>
          <cell r="AZ462">
            <v>313.49421697953119</v>
          </cell>
          <cell r="BA462">
            <v>344.34788831057722</v>
          </cell>
          <cell r="BB462">
            <v>346.84159320539129</v>
          </cell>
          <cell r="BC462">
            <v>340.82018648134169</v>
          </cell>
          <cell r="BD462">
            <v>333.25280713755467</v>
          </cell>
          <cell r="BE462">
            <v>337.59662872117553</v>
          </cell>
          <cell r="BF462">
            <v>363.57974367144266</v>
          </cell>
        </row>
        <row r="463">
          <cell r="D463" t="str">
            <v>Net New Shipments</v>
          </cell>
          <cell r="E463">
            <v>0</v>
          </cell>
          <cell r="F463">
            <v>0</v>
          </cell>
          <cell r="G463">
            <v>0</v>
          </cell>
          <cell r="H463">
            <v>0</v>
          </cell>
          <cell r="I463">
            <v>0</v>
          </cell>
          <cell r="J463">
            <v>0</v>
          </cell>
          <cell r="K463">
            <v>0</v>
          </cell>
          <cell r="L463">
            <v>14.533898909086474</v>
          </cell>
          <cell r="M463">
            <v>9.7155940528016345</v>
          </cell>
          <cell r="N463">
            <v>13.826140429270595</v>
          </cell>
          <cell r="O463">
            <v>17.509669330128986</v>
          </cell>
          <cell r="P463">
            <v>15.876874256471069</v>
          </cell>
          <cell r="Q463">
            <v>16.999666481632048</v>
          </cell>
          <cell r="R463">
            <v>14.720725092750509</v>
          </cell>
          <cell r="S463">
            <v>20.582003278183372</v>
          </cell>
          <cell r="T463">
            <v>28.405730608721797</v>
          </cell>
          <cell r="U463">
            <v>30.280912333968104</v>
          </cell>
          <cell r="V463">
            <v>36.956820273695712</v>
          </cell>
          <cell r="W463">
            <v>41.383558539585792</v>
          </cell>
          <cell r="X463">
            <v>40.955811952351354</v>
          </cell>
          <cell r="Y463">
            <v>31.928788894549598</v>
          </cell>
          <cell r="Z463">
            <v>28.524373356132173</v>
          </cell>
          <cell r="AA463">
            <v>24.636441841281108</v>
          </cell>
          <cell r="AB463">
            <v>34.097929248627224</v>
          </cell>
          <cell r="AC463">
            <v>20.579759672854379</v>
          </cell>
          <cell r="AD463">
            <v>24.876435215194306</v>
          </cell>
          <cell r="AE463">
            <v>26.072121549911582</v>
          </cell>
          <cell r="AF463">
            <v>24.788084724399368</v>
          </cell>
          <cell r="AG463">
            <v>26.411344671450706</v>
          </cell>
          <cell r="AH463">
            <v>31.366844700761476</v>
          </cell>
          <cell r="AI463">
            <v>13.652352061771808</v>
          </cell>
          <cell r="AJ463">
            <v>5.7147988750773493</v>
          </cell>
          <cell r="AK463">
            <v>8.3379533458278274</v>
          </cell>
          <cell r="AL463">
            <v>15.209937097379907</v>
          </cell>
          <cell r="AM463">
            <v>19.802590677991702</v>
          </cell>
          <cell r="AN463">
            <v>17.038648119249046</v>
          </cell>
          <cell r="AO463">
            <v>17.221615755293897</v>
          </cell>
          <cell r="AP463">
            <v>18.336469685540358</v>
          </cell>
          <cell r="AQ463">
            <v>30.925049913226538</v>
          </cell>
          <cell r="AR463">
            <v>27.79004586278279</v>
          </cell>
          <cell r="AS463">
            <v>31.083140476321887</v>
          </cell>
          <cell r="AT463">
            <v>28.656538360211016</v>
          </cell>
          <cell r="AU463">
            <v>27.493171178002758</v>
          </cell>
          <cell r="AV463">
            <v>26.48678136603462</v>
          </cell>
          <cell r="AW463">
            <v>22.491557711070755</v>
          </cell>
          <cell r="AX463">
            <v>22.764935781100348</v>
          </cell>
          <cell r="AY463">
            <v>23.168585756669675</v>
          </cell>
          <cell r="AZ463">
            <v>24.102411741644346</v>
          </cell>
          <cell r="BA463">
            <v>19.231855360865413</v>
          </cell>
          <cell r="BB463">
            <v>22.128970758479227</v>
          </cell>
          <cell r="BC463">
            <v>22.350260466064356</v>
          </cell>
          <cell r="BD463">
            <v>22.573763070724681</v>
          </cell>
          <cell r="BE463">
            <v>22.799500701432407</v>
          </cell>
          <cell r="BF463">
            <v>23.027495708446168</v>
          </cell>
        </row>
        <row r="464">
          <cell r="D464" t="str">
            <v>Replacement Shipments</v>
          </cell>
          <cell r="E464">
            <v>0</v>
          </cell>
          <cell r="F464">
            <v>0</v>
          </cell>
          <cell r="G464">
            <v>0</v>
          </cell>
          <cell r="H464">
            <v>0</v>
          </cell>
          <cell r="I464">
            <v>0</v>
          </cell>
          <cell r="J464">
            <v>0</v>
          </cell>
          <cell r="K464">
            <v>0</v>
          </cell>
          <cell r="L464">
            <v>526.17523479775627</v>
          </cell>
          <cell r="M464">
            <v>542.2122137236621</v>
          </cell>
          <cell r="N464">
            <v>558.56009370432673</v>
          </cell>
          <cell r="O464">
            <v>575.21762419930621</v>
          </cell>
          <cell r="P464">
            <v>592.18321179798068</v>
          </cell>
          <cell r="Q464">
            <v>609.45491186038305</v>
          </cell>
          <cell r="R464">
            <v>627.03042047938402</v>
          </cell>
          <cell r="S464">
            <v>644.90706678984623</v>
          </cell>
          <cell r="T464">
            <v>663.08180565034945</v>
          </cell>
          <cell r="U464">
            <v>681.5512107230021</v>
          </cell>
          <cell r="V464">
            <v>700.31146797670226</v>
          </cell>
          <cell r="W464">
            <v>719.35836963898589</v>
          </cell>
          <cell r="X464">
            <v>696.0514578023558</v>
          </cell>
          <cell r="Y464">
            <v>671.81489168084784</v>
          </cell>
          <cell r="Z464">
            <v>725.37108004242452</v>
          </cell>
          <cell r="AA464">
            <v>776.19262426574892</v>
          </cell>
          <cell r="AB464">
            <v>780.7059112808588</v>
          </cell>
          <cell r="AC464">
            <v>809.89914652818368</v>
          </cell>
          <cell r="AD464">
            <v>808.94848532637138</v>
          </cell>
          <cell r="AE464">
            <v>881.71133457135727</v>
          </cell>
          <cell r="AF464">
            <v>973.72038515755321</v>
          </cell>
          <cell r="AG464">
            <v>1012.7651834614333</v>
          </cell>
          <cell r="AH464">
            <v>1096.8148356490692</v>
          </cell>
          <cell r="AI464">
            <v>1161.4061407508389</v>
          </cell>
          <cell r="AJ464">
            <v>1138.9749580678654</v>
          </cell>
          <cell r="AK464">
            <v>1034.5176717490233</v>
          </cell>
          <cell r="AL464">
            <v>1059.5629253431666</v>
          </cell>
          <cell r="AM464">
            <v>1076.6586530328175</v>
          </cell>
          <cell r="AN464">
            <v>1174.8956477334273</v>
          </cell>
          <cell r="AO464">
            <v>1077.5560342025531</v>
          </cell>
          <cell r="AP464">
            <v>1120.7818070770284</v>
          </cell>
          <cell r="AQ464">
            <v>1208.1670899592866</v>
          </cell>
          <cell r="AR464">
            <v>1290.6230295640426</v>
          </cell>
          <cell r="AS464">
            <v>1348.6510832688489</v>
          </cell>
          <cell r="AT464">
            <v>1485.1353742265037</v>
          </cell>
          <cell r="AU464">
            <v>1297.2815854039736</v>
          </cell>
          <cell r="AV464">
            <v>1195.8516658132412</v>
          </cell>
          <cell r="AW464">
            <v>1117.5014032873971</v>
          </cell>
          <cell r="AX464">
            <v>1210.9402819262571</v>
          </cell>
          <cell r="AY464">
            <v>1273.7445325561246</v>
          </cell>
          <cell r="AZ464">
            <v>1344.4733057821036</v>
          </cell>
          <cell r="BA464">
            <v>1248.9546831539103</v>
          </cell>
          <cell r="BB464">
            <v>1303.2760733117796</v>
          </cell>
          <cell r="BC464">
            <v>1515.9495796627291</v>
          </cell>
          <cell r="BD464">
            <v>1567.2042971325691</v>
          </cell>
          <cell r="BE464">
            <v>1658.0069740579675</v>
          </cell>
          <cell r="BF464">
            <v>1770.3404344458468</v>
          </cell>
        </row>
        <row r="465">
          <cell r="D465" t="str">
            <v>Net New Shipments</v>
          </cell>
          <cell r="E465">
            <v>0</v>
          </cell>
          <cell r="F465">
            <v>0</v>
          </cell>
          <cell r="G465">
            <v>0</v>
          </cell>
          <cell r="H465">
            <v>0</v>
          </cell>
          <cell r="I465">
            <v>0</v>
          </cell>
          <cell r="J465">
            <v>0</v>
          </cell>
          <cell r="K465">
            <v>0</v>
          </cell>
          <cell r="L465">
            <v>169.87622300459952</v>
          </cell>
          <cell r="M465">
            <v>129.60267795718573</v>
          </cell>
          <cell r="N465">
            <v>166.81098633809779</v>
          </cell>
          <cell r="O465">
            <v>200.97500006644259</v>
          </cell>
          <cell r="P465">
            <v>188.52269948287812</v>
          </cell>
          <cell r="Q465">
            <v>200.44423466780063</v>
          </cell>
          <cell r="R465">
            <v>181.91806484698736</v>
          </cell>
          <cell r="S465">
            <v>236.80426778151104</v>
          </cell>
          <cell r="T465">
            <v>310.63857950720376</v>
          </cell>
          <cell r="U465">
            <v>331.21397273843104</v>
          </cell>
          <cell r="V465">
            <v>396.50336767236695</v>
          </cell>
          <cell r="W465">
            <v>442.04777111185285</v>
          </cell>
          <cell r="X465">
            <v>442.92350026550957</v>
          </cell>
          <cell r="Y465">
            <v>362.70278006817534</v>
          </cell>
          <cell r="Z465">
            <v>334.19184530074199</v>
          </cell>
          <cell r="AA465">
            <v>300.46602876706856</v>
          </cell>
          <cell r="AB465">
            <v>394.18973645256847</v>
          </cell>
          <cell r="AC465">
            <v>267.6568876743695</v>
          </cell>
          <cell r="AD465">
            <v>311.83332175065698</v>
          </cell>
          <cell r="AE465">
            <v>326.45575538792946</v>
          </cell>
          <cell r="AF465">
            <v>316.90264440648934</v>
          </cell>
          <cell r="AG465">
            <v>335.88589980741563</v>
          </cell>
          <cell r="AH465">
            <v>388.32053857743449</v>
          </cell>
          <cell r="AI465">
            <v>135.87544465313476</v>
          </cell>
          <cell r="AJ465">
            <v>56.876707745375825</v>
          </cell>
          <cell r="AK465">
            <v>82.983731538373831</v>
          </cell>
          <cell r="AL465">
            <v>151.37735658309049</v>
          </cell>
          <cell r="AM465">
            <v>197.08587952330709</v>
          </cell>
          <cell r="AN465">
            <v>169.57765804867631</v>
          </cell>
          <cell r="AO465">
            <v>171.39864895135725</v>
          </cell>
          <cell r="AP465">
            <v>182.49426623475119</v>
          </cell>
          <cell r="AQ465">
            <v>307.78248970344248</v>
          </cell>
          <cell r="AR465">
            <v>276.58126756852653</v>
          </cell>
          <cell r="AS465">
            <v>309.35589078911869</v>
          </cell>
          <cell r="AT465">
            <v>285.20506021934307</v>
          </cell>
          <cell r="AU465">
            <v>273.62661333618234</v>
          </cell>
          <cell r="AV465">
            <v>263.61048845331828</v>
          </cell>
          <cell r="AW465">
            <v>223.84790482298376</v>
          </cell>
          <cell r="AX465">
            <v>226.56870829008241</v>
          </cell>
          <cell r="AY465">
            <v>230.58604681655561</v>
          </cell>
          <cell r="AZ465">
            <v>239.87997802803511</v>
          </cell>
          <cell r="BA465">
            <v>191.4056191078962</v>
          </cell>
          <cell r="BB465">
            <v>220.23924726816404</v>
          </cell>
          <cell r="BC465">
            <v>222.4416397408495</v>
          </cell>
          <cell r="BD465">
            <v>224.66605613825232</v>
          </cell>
          <cell r="BE465">
            <v>226.91271669964044</v>
          </cell>
          <cell r="BF465">
            <v>229.18184386663415</v>
          </cell>
        </row>
        <row r="466">
          <cell r="D466" t="str">
            <v>Replacement Shipments</v>
          </cell>
          <cell r="E466">
            <v>0</v>
          </cell>
          <cell r="F466">
            <v>0</v>
          </cell>
          <cell r="G466">
            <v>0</v>
          </cell>
          <cell r="H466">
            <v>0</v>
          </cell>
          <cell r="I466">
            <v>0</v>
          </cell>
          <cell r="J466">
            <v>0</v>
          </cell>
          <cell r="K466">
            <v>0</v>
          </cell>
          <cell r="L466">
            <v>293.80742045119405</v>
          </cell>
          <cell r="M466">
            <v>302.56942497135179</v>
          </cell>
          <cell r="N466">
            <v>311.49347018150587</v>
          </cell>
          <cell r="O466">
            <v>320.57853318428351</v>
          </cell>
          <cell r="P466">
            <v>329.82340210468993</v>
          </cell>
          <cell r="Q466">
            <v>339.22667204465733</v>
          </cell>
          <cell r="R466">
            <v>348.78674123356927</v>
          </cell>
          <cell r="S466">
            <v>358.5018073881821</v>
          </cell>
          <cell r="T466">
            <v>368.36986429528395</v>
          </cell>
          <cell r="U466">
            <v>378.3886986303151</v>
          </cell>
          <cell r="V466">
            <v>365.05793343379082</v>
          </cell>
          <cell r="W466">
            <v>354.07191438004139</v>
          </cell>
          <cell r="X466">
            <v>380.53132644498049</v>
          </cell>
          <cell r="Y466">
            <v>405.52832097732335</v>
          </cell>
          <cell r="Z466">
            <v>408.36966562964454</v>
          </cell>
          <cell r="AA466">
            <v>422.98711821279858</v>
          </cell>
          <cell r="AB466">
            <v>423.33292066178069</v>
          </cell>
          <cell r="AC466">
            <v>458.49374686143267</v>
          </cell>
          <cell r="AD466">
            <v>502.46513009629996</v>
          </cell>
          <cell r="AE466">
            <v>521.35277351811192</v>
          </cell>
          <cell r="AF466">
            <v>537.6741961579869</v>
          </cell>
          <cell r="AG466">
            <v>546.89382183512851</v>
          </cell>
          <cell r="AH466">
            <v>572.67458099651765</v>
          </cell>
          <cell r="AI466">
            <v>559.52274264116204</v>
          </cell>
          <cell r="AJ466">
            <v>548.39759656770764</v>
          </cell>
          <cell r="AK466">
            <v>546.78357805679525</v>
          </cell>
          <cell r="AL466">
            <v>589.44188812916832</v>
          </cell>
          <cell r="AM466">
            <v>565.92888601403786</v>
          </cell>
          <cell r="AN466">
            <v>629.50504959599436</v>
          </cell>
          <cell r="AO466">
            <v>654.41055463455859</v>
          </cell>
          <cell r="AP466">
            <v>665.75401793473475</v>
          </cell>
          <cell r="AQ466">
            <v>682.93390935936145</v>
          </cell>
          <cell r="AR466">
            <v>731.68387389999305</v>
          </cell>
          <cell r="AS466">
            <v>620.73109440306962</v>
          </cell>
          <cell r="AT466">
            <v>574.01907323426292</v>
          </cell>
          <cell r="AU466">
            <v>584.16558952680725</v>
          </cell>
          <cell r="AV466">
            <v>657.63344779014164</v>
          </cell>
          <cell r="AW466">
            <v>654.71094573029416</v>
          </cell>
          <cell r="AX466">
            <v>705.89537141831465</v>
          </cell>
          <cell r="AY466">
            <v>731.62118546864394</v>
          </cell>
          <cell r="AZ466">
            <v>747.96293560005097</v>
          </cell>
          <cell r="BA466">
            <v>821.58191116731155</v>
          </cell>
          <cell r="BB466">
            <v>856.27653712406209</v>
          </cell>
          <cell r="BC466">
            <v>760.08787245356052</v>
          </cell>
          <cell r="BD466">
            <v>702.49653061992865</v>
          </cell>
          <cell r="BE466">
            <v>707.42725791181738</v>
          </cell>
          <cell r="BF466">
            <v>776.38311257739656</v>
          </cell>
        </row>
        <row r="467">
          <cell r="D467" t="str">
            <v>Net New Shipments</v>
          </cell>
          <cell r="E467">
            <v>0</v>
          </cell>
          <cell r="F467">
            <v>0</v>
          </cell>
          <cell r="G467">
            <v>0</v>
          </cell>
          <cell r="H467">
            <v>0</v>
          </cell>
          <cell r="I467">
            <v>0</v>
          </cell>
          <cell r="J467">
            <v>0</v>
          </cell>
          <cell r="K467">
            <v>0</v>
          </cell>
          <cell r="L467">
            <v>71.250512982596774</v>
          </cell>
          <cell r="M467">
            <v>51.502489408689598</v>
          </cell>
          <cell r="N467">
            <v>69.037856263474623</v>
          </cell>
          <cell r="O467">
            <v>84.949787793039832</v>
          </cell>
          <cell r="P467">
            <v>78.546263524954611</v>
          </cell>
          <cell r="Q467">
            <v>83.760446168141243</v>
          </cell>
          <cell r="R467">
            <v>74.546179428211417</v>
          </cell>
          <cell r="S467">
            <v>99.991939473250568</v>
          </cell>
          <cell r="T467">
            <v>134.09526580101601</v>
          </cell>
          <cell r="U467">
            <v>142.96407488779687</v>
          </cell>
          <cell r="V467">
            <v>172.61626272419608</v>
          </cell>
          <cell r="W467">
            <v>192.82190745508706</v>
          </cell>
          <cell r="X467">
            <v>192.14325455153721</v>
          </cell>
          <cell r="Y467">
            <v>153.99442166383869</v>
          </cell>
          <cell r="Z467">
            <v>140.02793093806304</v>
          </cell>
          <cell r="AA467">
            <v>123.79645984399667</v>
          </cell>
          <cell r="AB467">
            <v>166.10896746738763</v>
          </cell>
          <cell r="AC467">
            <v>107.43513915260519</v>
          </cell>
          <cell r="AD467">
            <v>127.03991949969441</v>
          </cell>
          <cell r="AE467">
            <v>133.05778111644668</v>
          </cell>
          <cell r="AF467">
            <v>128.07982177674785</v>
          </cell>
          <cell r="AG467">
            <v>136.04008752423306</v>
          </cell>
          <cell r="AH467">
            <v>159.0092929034754</v>
          </cell>
          <cell r="AI467">
            <v>61.208351761907579</v>
          </cell>
          <cell r="AJ467">
            <v>25.621476666555282</v>
          </cell>
          <cell r="AK467">
            <v>37.382011470012003</v>
          </cell>
          <cell r="AL467">
            <v>68.191559660973326</v>
          </cell>
          <cell r="AM467">
            <v>88.782059716256299</v>
          </cell>
          <cell r="AN467">
            <v>76.390321822320402</v>
          </cell>
          <cell r="AO467">
            <v>77.21063083408535</v>
          </cell>
          <cell r="AP467">
            <v>82.208917665316221</v>
          </cell>
          <cell r="AQ467">
            <v>138.6480018079501</v>
          </cell>
          <cell r="AR467">
            <v>124.59266322406893</v>
          </cell>
          <cell r="AS467">
            <v>139.3567780504909</v>
          </cell>
          <cell r="AT467">
            <v>128.47745738566573</v>
          </cell>
          <cell r="AU467">
            <v>123.26166838501013</v>
          </cell>
          <cell r="AV467">
            <v>118.74966478725491</v>
          </cell>
          <cell r="AW467">
            <v>100.83765565255817</v>
          </cell>
          <cell r="AX467">
            <v>102.06330680766223</v>
          </cell>
          <cell r="AY467">
            <v>103.87301326568013</v>
          </cell>
          <cell r="AZ467">
            <v>108.05968740901517</v>
          </cell>
          <cell r="BA467">
            <v>86.223250223537434</v>
          </cell>
          <cell r="BB467">
            <v>99.212049336661082</v>
          </cell>
          <cell r="BC467">
            <v>100.20416983002815</v>
          </cell>
          <cell r="BD467">
            <v>101.206211528327</v>
          </cell>
          <cell r="BE467">
            <v>102.21827364361252</v>
          </cell>
          <cell r="BF467">
            <v>103.24045638004735</v>
          </cell>
        </row>
      </sheetData>
      <sheetData sheetId="32" refreshError="1"/>
      <sheetData sheetId="33">
        <row r="2">
          <cell r="D2" t="str">
            <v>TOTAL</v>
          </cell>
        </row>
        <row r="4">
          <cell r="D4"/>
        </row>
        <row r="6">
          <cell r="D6"/>
        </row>
        <row r="7">
          <cell r="D7" t="str">
            <v>Stock Units</v>
          </cell>
          <cell r="E7">
            <v>1981</v>
          </cell>
          <cell r="F7">
            <v>1982</v>
          </cell>
          <cell r="G7">
            <v>1983</v>
          </cell>
          <cell r="H7">
            <v>1984</v>
          </cell>
          <cell r="I7">
            <v>1985</v>
          </cell>
          <cell r="J7">
            <v>1986</v>
          </cell>
          <cell r="K7">
            <v>1987</v>
          </cell>
          <cell r="L7">
            <v>1988</v>
          </cell>
          <cell r="M7">
            <v>1989</v>
          </cell>
          <cell r="N7">
            <v>1990</v>
          </cell>
          <cell r="O7">
            <v>1991</v>
          </cell>
          <cell r="P7">
            <v>1992</v>
          </cell>
          <cell r="Q7">
            <v>1993</v>
          </cell>
          <cell r="R7">
            <v>1994</v>
          </cell>
          <cell r="S7">
            <v>1995</v>
          </cell>
          <cell r="T7">
            <v>1996</v>
          </cell>
          <cell r="U7">
            <v>1997</v>
          </cell>
          <cell r="V7">
            <v>1998</v>
          </cell>
          <cell r="W7">
            <v>1999</v>
          </cell>
          <cell r="X7">
            <v>2000</v>
          </cell>
          <cell r="Y7">
            <v>2001</v>
          </cell>
          <cell r="Z7">
            <v>2002</v>
          </cell>
          <cell r="AA7">
            <v>2003</v>
          </cell>
          <cell r="AB7">
            <v>2004</v>
          </cell>
          <cell r="AC7">
            <v>2005</v>
          </cell>
          <cell r="AD7">
            <v>2006</v>
          </cell>
          <cell r="AE7">
            <v>2007</v>
          </cell>
          <cell r="AF7">
            <v>2008</v>
          </cell>
          <cell r="AG7">
            <v>2009</v>
          </cell>
          <cell r="AH7">
            <v>2010</v>
          </cell>
          <cell r="AI7">
            <v>2011</v>
          </cell>
          <cell r="AJ7">
            <v>2012</v>
          </cell>
          <cell r="AK7">
            <v>2013</v>
          </cell>
          <cell r="AL7">
            <v>2014</v>
          </cell>
          <cell r="AM7">
            <v>2015</v>
          </cell>
          <cell r="AN7">
            <v>2016</v>
          </cell>
          <cell r="AO7">
            <v>2017</v>
          </cell>
          <cell r="AP7">
            <v>2018</v>
          </cell>
          <cell r="AQ7">
            <v>2019</v>
          </cell>
          <cell r="AR7">
            <v>2020</v>
          </cell>
          <cell r="AS7">
            <v>2021</v>
          </cell>
          <cell r="AT7">
            <v>2022</v>
          </cell>
          <cell r="AU7">
            <v>2023</v>
          </cell>
          <cell r="AV7">
            <v>2024</v>
          </cell>
          <cell r="AW7">
            <v>2025</v>
          </cell>
          <cell r="AX7">
            <v>2026</v>
          </cell>
          <cell r="AY7">
            <v>2027</v>
          </cell>
          <cell r="AZ7">
            <v>2028</v>
          </cell>
          <cell r="BA7">
            <v>2029</v>
          </cell>
          <cell r="BB7">
            <v>2030</v>
          </cell>
          <cell r="BC7">
            <v>2031</v>
          </cell>
          <cell r="BD7">
            <v>2032</v>
          </cell>
          <cell r="BE7">
            <v>2033</v>
          </cell>
          <cell r="BF7">
            <v>2034</v>
          </cell>
        </row>
        <row r="8">
          <cell r="C8" t="str">
            <v>Automatic_Commercial_Icemakers</v>
          </cell>
          <cell r="D8" t="str">
            <v>Stock Units</v>
          </cell>
          <cell r="E8">
            <v>0</v>
          </cell>
          <cell r="F8">
            <v>0</v>
          </cell>
          <cell r="G8">
            <v>0</v>
          </cell>
          <cell r="H8">
            <v>0</v>
          </cell>
          <cell r="I8">
            <v>0</v>
          </cell>
          <cell r="J8">
            <v>0</v>
          </cell>
          <cell r="K8">
            <v>31770.249992222238</v>
          </cell>
          <cell r="L8">
            <v>32426.634571755571</v>
          </cell>
          <cell r="M8">
            <v>33066.882603088903</v>
          </cell>
          <cell r="N8">
            <v>33755.783768622241</v>
          </cell>
          <cell r="O8">
            <v>34370.611289155575</v>
          </cell>
          <cell r="P8">
            <v>35010.197645282307</v>
          </cell>
          <cell r="Q8">
            <v>35672.119469710837</v>
          </cell>
          <cell r="R8">
            <v>36434.591674560172</v>
          </cell>
          <cell r="S8">
            <v>37363.26605410951</v>
          </cell>
          <cell r="T8">
            <v>38282.314231442841</v>
          </cell>
          <cell r="U8">
            <v>39341.227656784176</v>
          </cell>
          <cell r="V8">
            <v>40588.207518173505</v>
          </cell>
          <cell r="W8">
            <v>41999.526542958847</v>
          </cell>
          <cell r="X8">
            <v>43343.347434560179</v>
          </cell>
          <cell r="Y8">
            <v>44470.491883893512</v>
          </cell>
          <cell r="Z8">
            <v>45348.855313042848</v>
          </cell>
          <cell r="AA8">
            <v>46288.500809538185</v>
          </cell>
          <cell r="AB8">
            <v>47206.673211595516</v>
          </cell>
          <cell r="AC8">
            <v>48414.177346928846</v>
          </cell>
          <cell r="AD8">
            <v>49711.616790262182</v>
          </cell>
          <cell r="AE8">
            <v>50894.747069946192</v>
          </cell>
          <cell r="AF8">
            <v>52063.708837310667</v>
          </cell>
          <cell r="AG8">
            <v>53204.230866020509</v>
          </cell>
          <cell r="AH8">
            <v>54376.803840826171</v>
          </cell>
          <cell r="AI8">
            <v>55578.111055408714</v>
          </cell>
          <cell r="AJ8">
            <v>56382.977186742042</v>
          </cell>
          <cell r="AK8">
            <v>57171.820352099021</v>
          </cell>
          <cell r="AL8">
            <v>58208.702352436303</v>
          </cell>
          <cell r="AM8">
            <v>59100.845944816479</v>
          </cell>
          <cell r="AN8">
            <v>60128.903293087707</v>
          </cell>
          <cell r="AO8">
            <v>61017.359189079929</v>
          </cell>
          <cell r="AP8">
            <v>61789.271123588056</v>
          </cell>
          <cell r="AQ8">
            <v>62559.129830621343</v>
          </cell>
          <cell r="AR8">
            <v>63217.196489700706</v>
          </cell>
          <cell r="AS8">
            <v>63817.444030382532</v>
          </cell>
          <cell r="AT8">
            <v>64474.719531481271</v>
          </cell>
          <cell r="AU8">
            <v>65128.346143310999</v>
          </cell>
          <cell r="AV8">
            <v>65831.443036828146</v>
          </cell>
          <cell r="AW8">
            <v>66582.423923982118</v>
          </cell>
          <cell r="AX8">
            <v>67380.871816452593</v>
          </cell>
          <cell r="AY8">
            <v>68279.62040612167</v>
          </cell>
          <cell r="AZ8">
            <v>69250.877589276439</v>
          </cell>
          <cell r="BA8">
            <v>70178.054058580659</v>
          </cell>
          <cell r="BB8">
            <v>71151.142469932733</v>
          </cell>
          <cell r="BC8">
            <v>72133.96176539833</v>
          </cell>
          <cell r="BD8">
            <v>73126.609253818577</v>
          </cell>
          <cell r="BE8">
            <v>74129.183217123034</v>
          </cell>
          <cell r="BF8">
            <v>75141.782920060519</v>
          </cell>
        </row>
        <row r="9">
          <cell r="C9" t="str">
            <v>Beverage_Vending_Machines</v>
          </cell>
          <cell r="D9" t="str">
            <v>Stock Units</v>
          </cell>
          <cell r="E9">
            <v>0</v>
          </cell>
          <cell r="F9">
            <v>0</v>
          </cell>
          <cell r="G9">
            <v>0</v>
          </cell>
          <cell r="H9">
            <v>0</v>
          </cell>
          <cell r="I9">
            <v>0</v>
          </cell>
          <cell r="J9">
            <v>0</v>
          </cell>
          <cell r="K9">
            <v>52420.912487166694</v>
          </cell>
          <cell r="L9">
            <v>53292.468991841772</v>
          </cell>
          <cell r="M9">
            <v>54129.049130708583</v>
          </cell>
          <cell r="N9">
            <v>55036.603970579745</v>
          </cell>
          <cell r="O9">
            <v>55814.883984780899</v>
          </cell>
          <cell r="P9">
            <v>56625.189234978337</v>
          </cell>
          <cell r="Q9">
            <v>57463.131580555935</v>
          </cell>
          <cell r="R9">
            <v>58453.757947446546</v>
          </cell>
          <cell r="S9">
            <v>59700.001195153243</v>
          </cell>
          <cell r="T9">
            <v>60918.813081339482</v>
          </cell>
          <cell r="U9">
            <v>62347.293395207969</v>
          </cell>
          <cell r="V9">
            <v>64058.77969172602</v>
          </cell>
          <cell r="W9">
            <v>66012.29932730271</v>
          </cell>
          <cell r="X9">
            <v>67841.761201920279</v>
          </cell>
          <cell r="Y9">
            <v>69315.962349460111</v>
          </cell>
          <cell r="Z9">
            <v>70389.310203288245</v>
          </cell>
          <cell r="AA9">
            <v>71545.921903438371</v>
          </cell>
          <cell r="AB9">
            <v>72657.227464803538</v>
          </cell>
          <cell r="AC9">
            <v>74199.989194749651</v>
          </cell>
          <cell r="AD9">
            <v>75864.249971226207</v>
          </cell>
          <cell r="AE9">
            <v>77337.887395418235</v>
          </cell>
          <cell r="AF9">
            <v>78774.655110365711</v>
          </cell>
          <cell r="AG9">
            <v>80153.33041337438</v>
          </cell>
          <cell r="AH9">
            <v>81565.205761239267</v>
          </cell>
          <cell r="AI9">
            <v>83367.166583113067</v>
          </cell>
          <cell r="AJ9">
            <v>84574.465780113067</v>
          </cell>
          <cell r="AK9">
            <v>85757.730528148531</v>
          </cell>
          <cell r="AL9">
            <v>87313.053528654447</v>
          </cell>
          <cell r="AM9">
            <v>88651.268917224719</v>
          </cell>
          <cell r="AN9">
            <v>90193.354939631565</v>
          </cell>
          <cell r="AO9">
            <v>91526.038783619893</v>
          </cell>
          <cell r="AP9">
            <v>92683.906685382084</v>
          </cell>
          <cell r="AQ9">
            <v>93838.694745932022</v>
          </cell>
          <cell r="AR9">
            <v>94825.794734551062</v>
          </cell>
          <cell r="AS9">
            <v>95726.166045573787</v>
          </cell>
          <cell r="AT9">
            <v>96712.079297221906</v>
          </cell>
          <cell r="AU9">
            <v>97692.519214966494</v>
          </cell>
          <cell r="AV9">
            <v>98747.164555242212</v>
          </cell>
          <cell r="AW9">
            <v>99873.63588597317</v>
          </cell>
          <cell r="AX9">
            <v>101071.30772467889</v>
          </cell>
          <cell r="AY9">
            <v>102419.43060918251</v>
          </cell>
          <cell r="AZ9">
            <v>103876.31638391466</v>
          </cell>
          <cell r="BA9">
            <v>105267.081087871</v>
          </cell>
          <cell r="BB9">
            <v>106726.7137048991</v>
          </cell>
          <cell r="BC9">
            <v>108200.94264809749</v>
          </cell>
          <cell r="BD9">
            <v>109689.91388072787</v>
          </cell>
          <cell r="BE9">
            <v>111193.77482568455</v>
          </cell>
          <cell r="BF9">
            <v>112712.67438009079</v>
          </cell>
        </row>
        <row r="10">
          <cell r="C10" t="str">
            <v>Commercial_Clothes_Washers</v>
          </cell>
          <cell r="D10" t="str">
            <v>Stock Units</v>
          </cell>
          <cell r="E10">
            <v>0</v>
          </cell>
          <cell r="F10">
            <v>0</v>
          </cell>
          <cell r="G10">
            <v>0</v>
          </cell>
          <cell r="H10">
            <v>0</v>
          </cell>
          <cell r="I10">
            <v>0</v>
          </cell>
          <cell r="J10">
            <v>0</v>
          </cell>
          <cell r="K10">
            <v>4984.9093886388546</v>
          </cell>
          <cell r="L10">
            <v>5087.8993762491036</v>
          </cell>
          <cell r="M10">
            <v>5188.3574596205726</v>
          </cell>
          <cell r="N10">
            <v>5296.4494604311449</v>
          </cell>
          <cell r="O10">
            <v>5392.918939904881</v>
          </cell>
          <cell r="P10">
            <v>5493.2732031631813</v>
          </cell>
          <cell r="Q10">
            <v>5597.1320118897893</v>
          </cell>
          <cell r="R10">
            <v>5716.7676727190283</v>
          </cell>
          <cell r="S10">
            <v>5862.4812769474238</v>
          </cell>
          <cell r="T10">
            <v>6006.6844824280834</v>
          </cell>
          <cell r="U10">
            <v>6172.8332372232771</v>
          </cell>
          <cell r="V10">
            <v>6368.4905461838625</v>
          </cell>
          <cell r="W10">
            <v>6589.9334828538413</v>
          </cell>
          <cell r="X10">
            <v>6800.7856285194403</v>
          </cell>
          <cell r="Y10">
            <v>6977.6401685123401</v>
          </cell>
          <cell r="Z10">
            <v>7115.4597357387693</v>
          </cell>
          <cell r="AA10">
            <v>7262.8947624892207</v>
          </cell>
          <cell r="AB10">
            <v>7406.9605544966871</v>
          </cell>
          <cell r="AC10">
            <v>7596.4239267558587</v>
          </cell>
          <cell r="AD10">
            <v>7799.9985937429328</v>
          </cell>
          <cell r="AE10">
            <v>7985.6375874752321</v>
          </cell>
          <cell r="AF10">
            <v>8169.0534715341118</v>
          </cell>
          <cell r="AG10">
            <v>8348.0070199089896</v>
          </cell>
          <cell r="AH10">
            <v>8531.9895202797434</v>
          </cell>
          <cell r="AI10">
            <v>8720.4805650174494</v>
          </cell>
          <cell r="AJ10">
            <v>8846.7680426313545</v>
          </cell>
          <cell r="AK10">
            <v>8970.541437619253</v>
          </cell>
          <cell r="AL10">
            <v>9133.233352843632</v>
          </cell>
          <cell r="AM10">
            <v>9273.2150958503353</v>
          </cell>
          <cell r="AN10">
            <v>9434.5223795107104</v>
          </cell>
          <cell r="AO10">
            <v>9573.9255047114057</v>
          </cell>
          <cell r="AP10">
            <v>9695.0423058216893</v>
          </cell>
          <cell r="AQ10">
            <v>9815.8369453840187</v>
          </cell>
          <cell r="AR10">
            <v>9919.09085959615</v>
          </cell>
          <cell r="AS10">
            <v>10013.272668105203</v>
          </cell>
          <cell r="AT10">
            <v>10116.402445716381</v>
          </cell>
          <cell r="AU10">
            <v>10218.959694550491</v>
          </cell>
          <cell r="AV10">
            <v>10329.279075306842</v>
          </cell>
          <cell r="AW10">
            <v>10447.111691543059</v>
          </cell>
          <cell r="AX10">
            <v>10572.392115728873</v>
          </cell>
          <cell r="AY10">
            <v>10713.410215484593</v>
          </cell>
          <cell r="AZ10">
            <v>10865.805272252368</v>
          </cell>
          <cell r="BA10">
            <v>11011.283846953265</v>
          </cell>
          <cell r="BB10">
            <v>11163.966232484136</v>
          </cell>
          <cell r="BC10">
            <v>11318.175441870315</v>
          </cell>
          <cell r="BD10">
            <v>11473.926743350356</v>
          </cell>
          <cell r="BE10">
            <v>11631.235557845197</v>
          </cell>
          <cell r="BF10">
            <v>11790.117460484988</v>
          </cell>
        </row>
        <row r="11">
          <cell r="C11" t="str">
            <v>Commercial_Refrigeration_Equipment</v>
          </cell>
          <cell r="D11" t="str">
            <v>Stock Units</v>
          </cell>
          <cell r="E11">
            <v>0</v>
          </cell>
          <cell r="F11">
            <v>0</v>
          </cell>
          <cell r="G11">
            <v>0</v>
          </cell>
          <cell r="H11">
            <v>0</v>
          </cell>
          <cell r="I11">
            <v>0</v>
          </cell>
          <cell r="J11">
            <v>0</v>
          </cell>
          <cell r="K11">
            <v>61775.486095987682</v>
          </cell>
          <cell r="L11">
            <v>63051.789445080278</v>
          </cell>
          <cell r="M11">
            <v>64296.716172672874</v>
          </cell>
          <cell r="N11">
            <v>65636.246216765474</v>
          </cell>
          <cell r="O11">
            <v>66831.744173358064</v>
          </cell>
          <cell r="P11">
            <v>68075.384310271154</v>
          </cell>
          <cell r="Q11">
            <v>69362.454524437737</v>
          </cell>
          <cell r="R11">
            <v>70845.039367200341</v>
          </cell>
          <cell r="S11">
            <v>72650.795105212936</v>
          </cell>
          <cell r="T11">
            <v>74437.833227805531</v>
          </cell>
          <cell r="U11">
            <v>76496.831554858116</v>
          </cell>
          <cell r="V11">
            <v>78921.514618670713</v>
          </cell>
          <cell r="W11">
            <v>81665.746055753305</v>
          </cell>
          <cell r="X11">
            <v>84278.731122755911</v>
          </cell>
          <cell r="Y11">
            <v>86470.400885348499</v>
          </cell>
          <cell r="Z11">
            <v>88178.329775361097</v>
          </cell>
          <cell r="AA11">
            <v>90005.418240768689</v>
          </cell>
          <cell r="AB11">
            <v>91790.753466991286</v>
          </cell>
          <cell r="AC11">
            <v>94138.678174583867</v>
          </cell>
          <cell r="AD11">
            <v>96661.477092176472</v>
          </cell>
          <cell r="AE11">
            <v>98962.008191562039</v>
          </cell>
          <cell r="AF11">
            <v>101234.98940588186</v>
          </cell>
          <cell r="AG11">
            <v>103452.67112837321</v>
          </cell>
          <cell r="AH11">
            <v>105732.67413493978</v>
          </cell>
          <cell r="AI11">
            <v>108068.54927440583</v>
          </cell>
          <cell r="AJ11">
            <v>109633.56675199841</v>
          </cell>
          <cell r="AK11">
            <v>111167.42846241475</v>
          </cell>
          <cell r="AL11">
            <v>113183.58790751503</v>
          </cell>
          <cell r="AM11">
            <v>114918.31155936538</v>
          </cell>
          <cell r="AN11">
            <v>116917.31195878166</v>
          </cell>
          <cell r="AO11">
            <v>118644.86508987764</v>
          </cell>
          <cell r="AP11">
            <v>120145.80496253233</v>
          </cell>
          <cell r="AQ11">
            <v>121642.7524484304</v>
          </cell>
          <cell r="AR11">
            <v>122922.32650775136</v>
          </cell>
          <cell r="AS11">
            <v>124089.47450352159</v>
          </cell>
          <cell r="AT11">
            <v>125367.51020010248</v>
          </cell>
          <cell r="AU11">
            <v>126638.45083421582</v>
          </cell>
          <cell r="AV11">
            <v>128005.58368272138</v>
          </cell>
          <cell r="AW11">
            <v>129465.82429663188</v>
          </cell>
          <cell r="AX11">
            <v>131018.36186532448</v>
          </cell>
          <cell r="AY11">
            <v>132765.92856745882</v>
          </cell>
          <cell r="AZ11">
            <v>134654.48420137085</v>
          </cell>
          <cell r="BA11">
            <v>136457.32733612906</v>
          </cell>
          <cell r="BB11">
            <v>138349.44369153588</v>
          </cell>
          <cell r="BC11">
            <v>140260.48121049677</v>
          </cell>
          <cell r="BD11">
            <v>142190.62910464723</v>
          </cell>
          <cell r="BE11">
            <v>144140.07847773924</v>
          </cell>
          <cell r="BF11">
            <v>146109.02234456214</v>
          </cell>
        </row>
        <row r="12">
          <cell r="C12" t="str">
            <v>Heating_Ventilation_Air_Conditioning</v>
          </cell>
          <cell r="D12" t="str">
            <v>Stock Units</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row>
        <row r="13">
          <cell r="C13" t="str">
            <v>Illuminated_Exit_Signs</v>
          </cell>
          <cell r="D13" t="str">
            <v>Stock Units</v>
          </cell>
          <cell r="E13">
            <v>0</v>
          </cell>
          <cell r="F13">
            <v>0</v>
          </cell>
          <cell r="G13">
            <v>0</v>
          </cell>
          <cell r="H13">
            <v>0</v>
          </cell>
          <cell r="I13">
            <v>0</v>
          </cell>
          <cell r="J13">
            <v>0</v>
          </cell>
          <cell r="K13">
            <v>1165657.8991854207</v>
          </cell>
          <cell r="L13">
            <v>1189740.8028523368</v>
          </cell>
          <cell r="M13">
            <v>1213231.6527935341</v>
          </cell>
          <cell r="N13">
            <v>1238507.5976022331</v>
          </cell>
          <cell r="O13">
            <v>1261065.7630595937</v>
          </cell>
          <cell r="P13">
            <v>1284532.3359827802</v>
          </cell>
          <cell r="Q13">
            <v>1308818.4024593497</v>
          </cell>
          <cell r="R13">
            <v>1336793.6858993459</v>
          </cell>
          <cell r="S13">
            <v>1370866.9659823738</v>
          </cell>
          <cell r="T13">
            <v>1404587.0584557673</v>
          </cell>
          <cell r="U13">
            <v>1443438.8395750469</v>
          </cell>
          <cell r="V13">
            <v>1489190.8221974522</v>
          </cell>
          <cell r="W13">
            <v>1540972.4471426269</v>
          </cell>
          <cell r="X13">
            <v>1590277.5498021583</v>
          </cell>
          <cell r="Y13">
            <v>1631632.7431421555</v>
          </cell>
          <cell r="Z13">
            <v>1663860.102693754</v>
          </cell>
          <cell r="AA13">
            <v>1698335.9156222623</v>
          </cell>
          <cell r="AB13">
            <v>1732023.8756960484</v>
          </cell>
          <cell r="AC13">
            <v>1776327.4847011692</v>
          </cell>
          <cell r="AD13">
            <v>1823930.8411810987</v>
          </cell>
          <cell r="AE13">
            <v>1867340.1677245395</v>
          </cell>
          <cell r="AF13">
            <v>1910229.648238786</v>
          </cell>
          <cell r="AG13">
            <v>1952075.6680934008</v>
          </cell>
          <cell r="AH13">
            <v>1995097.6446528607</v>
          </cell>
          <cell r="AI13">
            <v>2039173.8871869734</v>
          </cell>
          <cell r="AJ13">
            <v>2068704.613700148</v>
          </cell>
          <cell r="AK13">
            <v>2097647.4538459415</v>
          </cell>
          <cell r="AL13">
            <v>2135690.8968315092</v>
          </cell>
          <cell r="AM13">
            <v>2168423.8537934534</v>
          </cell>
          <cell r="AN13">
            <v>2206143.5182317672</v>
          </cell>
          <cell r="AO13">
            <v>2238741.1727511599</v>
          </cell>
          <cell r="AP13">
            <v>2267062.8020790746</v>
          </cell>
          <cell r="AQ13">
            <v>2295309.0980109517</v>
          </cell>
          <cell r="AR13">
            <v>2319453.7175696334</v>
          </cell>
          <cell r="AS13">
            <v>2341476.9401578624</v>
          </cell>
          <cell r="AT13">
            <v>2365592.5319452849</v>
          </cell>
          <cell r="AU13">
            <v>2389574.2451324221</v>
          </cell>
          <cell r="AV13">
            <v>2415371.0345194</v>
          </cell>
          <cell r="AW13">
            <v>2442924.6988268136</v>
          </cell>
          <cell r="AX13">
            <v>2472219.9386557108</v>
          </cell>
          <cell r="AY13">
            <v>2505195.234512243</v>
          </cell>
          <cell r="AZ13">
            <v>2540830.8876141887</v>
          </cell>
          <cell r="BA13">
            <v>2574849.2090201555</v>
          </cell>
          <cell r="BB13">
            <v>2610552.0503127491</v>
          </cell>
          <cell r="BC13">
            <v>2646611.9200182687</v>
          </cell>
          <cell r="BD13">
            <v>2683032.3884208435</v>
          </cell>
          <cell r="BE13">
            <v>2719817.0615074439</v>
          </cell>
          <cell r="BF13">
            <v>2756969.5813249103</v>
          </cell>
        </row>
        <row r="14">
          <cell r="C14" t="str">
            <v>Prerinse_Spray_Valves</v>
          </cell>
          <cell r="D14" t="str">
            <v>Stock Units</v>
          </cell>
          <cell r="E14">
            <v>0</v>
          </cell>
          <cell r="F14">
            <v>0</v>
          </cell>
          <cell r="G14">
            <v>0</v>
          </cell>
          <cell r="H14">
            <v>0</v>
          </cell>
          <cell r="I14">
            <v>0</v>
          </cell>
          <cell r="J14">
            <v>0</v>
          </cell>
          <cell r="K14">
            <v>10716.24261521804</v>
          </cell>
          <cell r="L14">
            <v>10937.643970413201</v>
          </cell>
          <cell r="M14">
            <v>11153.602398167575</v>
          </cell>
          <cell r="N14">
            <v>11385.971738338616</v>
          </cell>
          <cell r="O14">
            <v>11593.355717947248</v>
          </cell>
          <cell r="P14">
            <v>11809.090959795054</v>
          </cell>
          <cell r="Q14">
            <v>12032.36005162217</v>
          </cell>
          <cell r="R14">
            <v>12289.545221286431</v>
          </cell>
          <cell r="S14">
            <v>12602.791102707703</v>
          </cell>
          <cell r="T14">
            <v>12912.790024522577</v>
          </cell>
          <cell r="U14">
            <v>13269.96609890812</v>
          </cell>
          <cell r="V14">
            <v>13690.577794888181</v>
          </cell>
          <cell r="W14">
            <v>14166.62180086154</v>
          </cell>
          <cell r="X14">
            <v>14619.898394823627</v>
          </cell>
          <cell r="Y14">
            <v>15000.089088457118</v>
          </cell>
          <cell r="Z14">
            <v>15296.364868893328</v>
          </cell>
          <cell r="AA14">
            <v>15613.311355471375</v>
          </cell>
          <cell r="AB14">
            <v>15923.014874501054</v>
          </cell>
          <cell r="AC14">
            <v>16330.311237490923</v>
          </cell>
          <cell r="AD14">
            <v>16767.943168518133</v>
          </cell>
          <cell r="AE14">
            <v>17167.018124667629</v>
          </cell>
          <cell r="AF14">
            <v>17561.313980383547</v>
          </cell>
          <cell r="AG14">
            <v>17946.016989350974</v>
          </cell>
          <cell r="AH14">
            <v>18341.530920942376</v>
          </cell>
          <cell r="AI14">
            <v>18746.737035783455</v>
          </cell>
          <cell r="AJ14">
            <v>19018.221860053061</v>
          </cell>
          <cell r="AK14">
            <v>19284.302068656754</v>
          </cell>
          <cell r="AL14">
            <v>19634.04684818122</v>
          </cell>
          <cell r="AM14">
            <v>19934.970737225176</v>
          </cell>
          <cell r="AN14">
            <v>20281.738923472662</v>
          </cell>
          <cell r="AO14">
            <v>20581.418936588845</v>
          </cell>
          <cell r="AP14">
            <v>20841.78816786013</v>
          </cell>
          <cell r="AQ14">
            <v>21101.464836631272</v>
          </cell>
          <cell r="AR14">
            <v>21323.433564526295</v>
          </cell>
          <cell r="AS14">
            <v>21525.899653924684</v>
          </cell>
          <cell r="AT14">
            <v>21747.601520813911</v>
          </cell>
          <cell r="AU14">
            <v>21968.072601584288</v>
          </cell>
          <cell r="AV14">
            <v>22205.230222150079</v>
          </cell>
          <cell r="AW14">
            <v>22458.539320696796</v>
          </cell>
          <cell r="AX14">
            <v>22727.859245262007</v>
          </cell>
          <cell r="AY14">
            <v>23031.011028434528</v>
          </cell>
          <cell r="AZ14">
            <v>23358.620273530418</v>
          </cell>
          <cell r="BA14">
            <v>23671.360903352906</v>
          </cell>
          <cell r="BB14">
            <v>23999.58782963327</v>
          </cell>
          <cell r="BC14">
            <v>24331.097025176441</v>
          </cell>
          <cell r="BD14">
            <v>24665.921312675036</v>
          </cell>
          <cell r="BE14">
            <v>25004.093843048628</v>
          </cell>
          <cell r="BF14">
            <v>25345.648098725946</v>
          </cell>
        </row>
        <row r="15">
          <cell r="C15" t="str">
            <v>Walk_In_Coolers_Freezers_Components</v>
          </cell>
          <cell r="D15" t="str">
            <v>Stock Units</v>
          </cell>
          <cell r="E15">
            <v>0</v>
          </cell>
          <cell r="F15">
            <v>0</v>
          </cell>
          <cell r="G15">
            <v>0</v>
          </cell>
          <cell r="H15">
            <v>0</v>
          </cell>
          <cell r="I15">
            <v>0</v>
          </cell>
          <cell r="J15">
            <v>0</v>
          </cell>
          <cell r="K15">
            <v>92119.545650698157</v>
          </cell>
          <cell r="L15">
            <v>94667.744621232094</v>
          </cell>
          <cell r="M15">
            <v>97194.624300115625</v>
          </cell>
          <cell r="N15">
            <v>99890.949031617449</v>
          </cell>
          <cell r="O15">
            <v>102394.00480428466</v>
          </cell>
          <cell r="P15">
            <v>104995.77070910622</v>
          </cell>
          <cell r="Q15">
            <v>107690.40823761244</v>
          </cell>
          <cell r="R15">
            <v>110716.92855274037</v>
          </cell>
          <cell r="S15">
            <v>114282.1391890517</v>
          </cell>
          <cell r="T15">
            <v>117854.65820957089</v>
          </cell>
          <cell r="U15">
            <v>121897.1040464441</v>
          </cell>
          <cell r="V15">
            <v>126568.13064830824</v>
          </cell>
          <cell r="W15">
            <v>131804.49830670838</v>
          </cell>
          <cell r="X15">
            <v>136883.84143490443</v>
          </cell>
          <cell r="Y15">
            <v>141328.04094196021</v>
          </cell>
          <cell r="Z15">
            <v>145021.50001671127</v>
          </cell>
          <cell r="AA15">
            <v>148947.0943566541</v>
          </cell>
          <cell r="AB15">
            <v>152840.54521475988</v>
          </cell>
          <cell r="AC15">
            <v>157713.04277666303</v>
          </cell>
          <cell r="AD15">
            <v>162928.33594304285</v>
          </cell>
          <cell r="AE15">
            <v>167818.32361128397</v>
          </cell>
          <cell r="AF15">
            <v>172708.3764879317</v>
          </cell>
          <cell r="AG15">
            <v>177550.02402804571</v>
          </cell>
          <cell r="AH15">
            <v>182544.63833236613</v>
          </cell>
          <cell r="AI15">
            <v>186577.4643817594</v>
          </cell>
          <cell r="AJ15">
            <v>189279.42526346724</v>
          </cell>
          <cell r="AK15">
            <v>191927.59654515141</v>
          </cell>
          <cell r="AL15">
            <v>195408.44198614071</v>
          </cell>
          <cell r="AM15">
            <v>198403.39604574849</v>
          </cell>
          <cell r="AN15">
            <v>201854.61685259189</v>
          </cell>
          <cell r="AO15">
            <v>204837.19119960401</v>
          </cell>
          <cell r="AP15">
            <v>207428.5238075612</v>
          </cell>
          <cell r="AQ15">
            <v>210012.9636663986</v>
          </cell>
          <cell r="AR15">
            <v>212222.11410914749</v>
          </cell>
          <cell r="AS15">
            <v>214237.16395548268</v>
          </cell>
          <cell r="AT15">
            <v>216443.65845604235</v>
          </cell>
          <cell r="AU15">
            <v>218637.90352072348</v>
          </cell>
          <cell r="AV15">
            <v>220998.22187476646</v>
          </cell>
          <cell r="AW15">
            <v>223519.28829936415</v>
          </cell>
          <cell r="AX15">
            <v>226199.70295162866</v>
          </cell>
          <cell r="AY15">
            <v>229216.83019458165</v>
          </cell>
          <cell r="AZ15">
            <v>232477.37106317867</v>
          </cell>
          <cell r="BA15">
            <v>235589.93159091508</v>
          </cell>
          <cell r="BB15">
            <v>238856.61995008477</v>
          </cell>
          <cell r="BC15">
            <v>242155.97519284618</v>
          </cell>
          <cell r="BD15">
            <v>245488.32398803518</v>
          </cell>
          <cell r="BE15">
            <v>248853.99627117609</v>
          </cell>
          <cell r="BF15">
            <v>252253.32527714837</v>
          </cell>
        </row>
        <row r="16">
          <cell r="C16" t="str">
            <v>Walk_In_Coolers_Freezers_Systems</v>
          </cell>
          <cell r="D16" t="str">
            <v>Stock Units</v>
          </cell>
          <cell r="E16">
            <v>0</v>
          </cell>
          <cell r="F16">
            <v>0</v>
          </cell>
          <cell r="G16">
            <v>0</v>
          </cell>
          <cell r="H16">
            <v>0</v>
          </cell>
          <cell r="I16">
            <v>0</v>
          </cell>
          <cell r="J16">
            <v>0</v>
          </cell>
          <cell r="K16">
            <v>44536.155520668559</v>
          </cell>
          <cell r="L16">
            <v>45611.986531573391</v>
          </cell>
          <cell r="M16">
            <v>46671.345388919704</v>
          </cell>
          <cell r="N16">
            <v>47805.756364313966</v>
          </cell>
          <cell r="O16">
            <v>48841.522381267328</v>
          </cell>
          <cell r="P16">
            <v>49918.494479259149</v>
          </cell>
          <cell r="Q16">
            <v>51033.562362029857</v>
          </cell>
          <cell r="R16">
            <v>52299.319825754959</v>
          </cell>
          <cell r="S16">
            <v>53811.769076325028</v>
          </cell>
          <cell r="T16">
            <v>55319.226307211495</v>
          </cell>
          <cell r="U16">
            <v>57038.290800491879</v>
          </cell>
          <cell r="V16">
            <v>59041.092481462998</v>
          </cell>
          <cell r="W16">
            <v>61295.711897729605</v>
          </cell>
          <cell r="X16">
            <v>63465.050922321119</v>
          </cell>
          <cell r="Y16">
            <v>65328.988173309102</v>
          </cell>
          <cell r="Z16">
            <v>66837.085396103081</v>
          </cell>
          <cell r="AA16">
            <v>68444.232027168138</v>
          </cell>
          <cell r="AB16">
            <v>70028.548005155972</v>
          </cell>
          <cell r="AC16">
            <v>72052.278525874455</v>
          </cell>
          <cell r="AD16">
            <v>74221.882672152409</v>
          </cell>
          <cell r="AE16">
            <v>76232.728224794701</v>
          </cell>
          <cell r="AF16">
            <v>78233.645165313486</v>
          </cell>
          <cell r="AG16">
            <v>80202.916187624782</v>
          </cell>
          <cell r="AH16">
            <v>82231.608984396822</v>
          </cell>
          <cell r="AI16">
            <v>84048.292168440777</v>
          </cell>
          <cell r="AJ16">
            <v>85265.45522918865</v>
          </cell>
          <cell r="AK16">
            <v>86458.387474958974</v>
          </cell>
          <cell r="AL16">
            <v>88026.417759789314</v>
          </cell>
          <cell r="AM16">
            <v>89375.566622258164</v>
          </cell>
          <cell r="AN16">
            <v>90930.251780364197</v>
          </cell>
          <cell r="AO16">
            <v>92273.823904481222</v>
          </cell>
          <cell r="AP16">
            <v>93441.151806920476</v>
          </cell>
          <cell r="AQ16">
            <v>94605.374705259776</v>
          </cell>
          <cell r="AR16">
            <v>95600.539488270675</v>
          </cell>
          <cell r="AS16">
            <v>96508.26700391651</v>
          </cell>
          <cell r="AT16">
            <v>97502.235354090037</v>
          </cell>
          <cell r="AU16">
            <v>98490.685652182452</v>
          </cell>
          <cell r="AV16">
            <v>99553.947645202294</v>
          </cell>
          <cell r="AW16">
            <v>100689.62246066167</v>
          </cell>
          <cell r="AX16">
            <v>101897.07950576943</v>
          </cell>
          <cell r="AY16">
            <v>103256.21681029518</v>
          </cell>
          <cell r="AZ16">
            <v>104725.0056185205</v>
          </cell>
          <cell r="BA16">
            <v>106127.13313426309</v>
          </cell>
          <cell r="BB16">
            <v>107598.69122700764</v>
          </cell>
          <cell r="BC16">
            <v>109084.96490067965</v>
          </cell>
          <cell r="BD16">
            <v>110586.10131108838</v>
          </cell>
          <cell r="BE16">
            <v>112102.2490856012</v>
          </cell>
          <cell r="BF16">
            <v>113633.55833785914</v>
          </cell>
        </row>
        <row r="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cell r="BD17"/>
          <cell r="BE17"/>
          <cell r="BF17"/>
        </row>
        <row r="19">
          <cell r="D19" t="str">
            <v>Large Off</v>
          </cell>
        </row>
        <row r="21">
          <cell r="D21"/>
        </row>
        <row r="23">
          <cell r="D23"/>
          <cell r="E23"/>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row>
        <row r="24">
          <cell r="D24" t="str">
            <v>Stock Units</v>
          </cell>
          <cell r="E24">
            <v>1981</v>
          </cell>
          <cell r="F24">
            <v>1982</v>
          </cell>
          <cell r="G24">
            <v>1983</v>
          </cell>
          <cell r="H24">
            <v>1984</v>
          </cell>
          <cell r="I24">
            <v>1985</v>
          </cell>
          <cell r="J24">
            <v>1986</v>
          </cell>
          <cell r="K24">
            <v>1987</v>
          </cell>
          <cell r="L24">
            <v>1988</v>
          </cell>
          <cell r="M24">
            <v>1989</v>
          </cell>
          <cell r="N24">
            <v>1990</v>
          </cell>
          <cell r="O24">
            <v>1991</v>
          </cell>
          <cell r="P24">
            <v>1992</v>
          </cell>
          <cell r="Q24">
            <v>1993</v>
          </cell>
          <cell r="R24">
            <v>1994</v>
          </cell>
          <cell r="S24">
            <v>1995</v>
          </cell>
          <cell r="T24">
            <v>1996</v>
          </cell>
          <cell r="U24">
            <v>1997</v>
          </cell>
          <cell r="V24">
            <v>1998</v>
          </cell>
          <cell r="W24">
            <v>1999</v>
          </cell>
          <cell r="X24">
            <v>2000</v>
          </cell>
          <cell r="Y24">
            <v>2001</v>
          </cell>
          <cell r="Z24">
            <v>2002</v>
          </cell>
          <cell r="AA24">
            <v>2003</v>
          </cell>
          <cell r="AB24">
            <v>2004</v>
          </cell>
          <cell r="AC24">
            <v>2005</v>
          </cell>
          <cell r="AD24">
            <v>2006</v>
          </cell>
          <cell r="AE24">
            <v>2007</v>
          </cell>
          <cell r="AF24">
            <v>2008</v>
          </cell>
          <cell r="AG24">
            <v>2009</v>
          </cell>
          <cell r="AH24">
            <v>2010</v>
          </cell>
          <cell r="AI24">
            <v>2011</v>
          </cell>
          <cell r="AJ24">
            <v>2012</v>
          </cell>
          <cell r="AK24">
            <v>2013</v>
          </cell>
          <cell r="AL24">
            <v>2014</v>
          </cell>
          <cell r="AM24">
            <v>2015</v>
          </cell>
          <cell r="AN24">
            <v>2016</v>
          </cell>
          <cell r="AO24">
            <v>2017</v>
          </cell>
          <cell r="AP24">
            <v>2018</v>
          </cell>
          <cell r="AQ24">
            <v>2019</v>
          </cell>
          <cell r="AR24">
            <v>2020</v>
          </cell>
          <cell r="AS24">
            <v>2021</v>
          </cell>
          <cell r="AT24">
            <v>2022</v>
          </cell>
          <cell r="AU24">
            <v>2023</v>
          </cell>
          <cell r="AV24">
            <v>2024</v>
          </cell>
          <cell r="AW24">
            <v>2025</v>
          </cell>
          <cell r="AX24">
            <v>2026</v>
          </cell>
          <cell r="AY24">
            <v>2027</v>
          </cell>
          <cell r="AZ24">
            <v>2028</v>
          </cell>
          <cell r="BA24">
            <v>2029</v>
          </cell>
          <cell r="BB24">
            <v>2030</v>
          </cell>
          <cell r="BC24">
            <v>2031</v>
          </cell>
          <cell r="BD24">
            <v>2032</v>
          </cell>
          <cell r="BE24">
            <v>2033</v>
          </cell>
          <cell r="BF24">
            <v>2034</v>
          </cell>
        </row>
        <row r="25">
          <cell r="D25" t="str">
            <v>Stock Units</v>
          </cell>
          <cell r="E25">
            <v>0</v>
          </cell>
          <cell r="F25">
            <v>0</v>
          </cell>
          <cell r="G25">
            <v>0</v>
          </cell>
          <cell r="H25">
            <v>0</v>
          </cell>
          <cell r="I25">
            <v>0</v>
          </cell>
          <cell r="J25">
            <v>0</v>
          </cell>
          <cell r="K25">
            <v>510.46740112834459</v>
          </cell>
          <cell r="L25">
            <v>517.62779348512993</v>
          </cell>
          <cell r="M25">
            <v>527.37223948239966</v>
          </cell>
          <cell r="N25">
            <v>539.00200269722336</v>
          </cell>
          <cell r="O25">
            <v>547.01575816189131</v>
          </cell>
          <cell r="P25">
            <v>553.39296754169322</v>
          </cell>
          <cell r="Q25">
            <v>559.08081704909921</v>
          </cell>
          <cell r="R25">
            <v>568.00120582727243</v>
          </cell>
          <cell r="S25">
            <v>579.15925245858352</v>
          </cell>
          <cell r="T25">
            <v>592.01878074296212</v>
          </cell>
          <cell r="U25">
            <v>606.06406221178145</v>
          </cell>
          <cell r="V25">
            <v>626.10526122611088</v>
          </cell>
          <cell r="W25">
            <v>650.08890109276024</v>
          </cell>
          <cell r="X25">
            <v>675.54132166872648</v>
          </cell>
          <cell r="Y25">
            <v>692.60323315981316</v>
          </cell>
          <cell r="Z25">
            <v>704.39967706548475</v>
          </cell>
          <cell r="AA25">
            <v>715.15501949530903</v>
          </cell>
          <cell r="AB25">
            <v>727.85671493894949</v>
          </cell>
          <cell r="AC25">
            <v>737.67641283208582</v>
          </cell>
          <cell r="AD25">
            <v>755.92953730958936</v>
          </cell>
          <cell r="AE25">
            <v>769.58680930498008</v>
          </cell>
          <cell r="AF25">
            <v>783.85368357830112</v>
          </cell>
          <cell r="AG25">
            <v>797.02201309071995</v>
          </cell>
          <cell r="AH25">
            <v>807.23378923377277</v>
          </cell>
          <cell r="AI25">
            <v>820.99145540420648</v>
          </cell>
          <cell r="AJ25">
            <v>834.85324174981065</v>
          </cell>
          <cell r="AK25">
            <v>848.27169554989291</v>
          </cell>
          <cell r="AL25">
            <v>860.18777641355894</v>
          </cell>
          <cell r="AM25">
            <v>871.9287704630035</v>
          </cell>
          <cell r="AN25">
            <v>882.82497898827046</v>
          </cell>
          <cell r="AO25">
            <v>893.69645513879209</v>
          </cell>
          <cell r="AP25">
            <v>905.42767476578365</v>
          </cell>
          <cell r="AQ25">
            <v>917.64650856067954</v>
          </cell>
          <cell r="AR25">
            <v>932.31397563037513</v>
          </cell>
          <cell r="AS25">
            <v>944.59633252937351</v>
          </cell>
          <cell r="AT25">
            <v>957.76816690890723</v>
          </cell>
          <cell r="AU25">
            <v>971.50705834454016</v>
          </cell>
          <cell r="AV25">
            <v>986.17251184317513</v>
          </cell>
          <cell r="AW25">
            <v>1001.6379639172492</v>
          </cell>
          <cell r="AX25">
            <v>1017.3508047354009</v>
          </cell>
          <cell r="AY25">
            <v>1032.8909591364018</v>
          </cell>
          <cell r="AZ25">
            <v>1048.5477789217155</v>
          </cell>
          <cell r="BA25">
            <v>1064.9336575811692</v>
          </cell>
          <cell r="BB25">
            <v>1082.8974142217864</v>
          </cell>
          <cell r="BC25">
            <v>1101.0408084288099</v>
          </cell>
          <cell r="BD25">
            <v>1119.3656365779036</v>
          </cell>
          <cell r="BE25">
            <v>1137.8737130084883</v>
          </cell>
          <cell r="BF25">
            <v>1156.5668702033786</v>
          </cell>
        </row>
        <row r="26">
          <cell r="D26" t="str">
            <v>Stock Units</v>
          </cell>
          <cell r="E26">
            <v>0</v>
          </cell>
          <cell r="F26">
            <v>0</v>
          </cell>
          <cell r="G26">
            <v>0</v>
          </cell>
          <cell r="H26">
            <v>0</v>
          </cell>
          <cell r="I26">
            <v>0</v>
          </cell>
          <cell r="J26">
            <v>0</v>
          </cell>
          <cell r="K26">
            <v>850.77900188057424</v>
          </cell>
          <cell r="L26">
            <v>862.71298914188321</v>
          </cell>
          <cell r="M26">
            <v>878.95373247066595</v>
          </cell>
          <cell r="N26">
            <v>898.33667116203878</v>
          </cell>
          <cell r="O26">
            <v>911.69293026981893</v>
          </cell>
          <cell r="P26">
            <v>922.32161256948871</v>
          </cell>
          <cell r="Q26">
            <v>931.80136174849861</v>
          </cell>
          <cell r="R26">
            <v>946.66867637878738</v>
          </cell>
          <cell r="S26">
            <v>965.26542076430587</v>
          </cell>
          <cell r="T26">
            <v>986.69796790493695</v>
          </cell>
          <cell r="U26">
            <v>1010.1067703529691</v>
          </cell>
          <cell r="V26">
            <v>1043.5087687101848</v>
          </cell>
          <cell r="W26">
            <v>1083.4815018212671</v>
          </cell>
          <cell r="X26">
            <v>1125.9022027812107</v>
          </cell>
          <cell r="Y26">
            <v>1154.338721933022</v>
          </cell>
          <cell r="Z26">
            <v>1173.999461775808</v>
          </cell>
          <cell r="AA26">
            <v>1191.9250324921816</v>
          </cell>
          <cell r="AB26">
            <v>1213.0945248982491</v>
          </cell>
          <cell r="AC26">
            <v>1229.4606880534764</v>
          </cell>
          <cell r="AD26">
            <v>1259.8825621826491</v>
          </cell>
          <cell r="AE26">
            <v>1282.6446821749666</v>
          </cell>
          <cell r="AF26">
            <v>1306.4228059638353</v>
          </cell>
          <cell r="AG26">
            <v>1328.3700218178665</v>
          </cell>
          <cell r="AH26">
            <v>1345.3896487229545</v>
          </cell>
          <cell r="AI26">
            <v>1368.319092340344</v>
          </cell>
          <cell r="AJ26">
            <v>1391.4220695830179</v>
          </cell>
          <cell r="AK26">
            <v>1413.7861592498214</v>
          </cell>
          <cell r="AL26">
            <v>1433.6462940225983</v>
          </cell>
          <cell r="AM26">
            <v>1453.214617438339</v>
          </cell>
          <cell r="AN26">
            <v>1471.3749649804506</v>
          </cell>
          <cell r="AO26">
            <v>1489.4940918979867</v>
          </cell>
          <cell r="AP26">
            <v>1509.0461246096393</v>
          </cell>
          <cell r="AQ26">
            <v>1529.4108476011324</v>
          </cell>
          <cell r="AR26">
            <v>1553.8566260506252</v>
          </cell>
          <cell r="AS26">
            <v>1574.3272208822893</v>
          </cell>
          <cell r="AT26">
            <v>1596.2802781815119</v>
          </cell>
          <cell r="AU26">
            <v>1619.1784305742337</v>
          </cell>
          <cell r="AV26">
            <v>1643.6208530719587</v>
          </cell>
          <cell r="AW26">
            <v>1669.3966065287486</v>
          </cell>
          <cell r="AX26">
            <v>1695.5846745590015</v>
          </cell>
          <cell r="AY26">
            <v>1721.4849318940032</v>
          </cell>
          <cell r="AZ26">
            <v>1747.5796315361924</v>
          </cell>
          <cell r="BA26">
            <v>1774.8894293019487</v>
          </cell>
          <cell r="BB26">
            <v>1804.8290237029776</v>
          </cell>
          <cell r="BC26">
            <v>1835.0680140480165</v>
          </cell>
          <cell r="BD26">
            <v>1865.609394296506</v>
          </cell>
          <cell r="BE26">
            <v>1896.4561883474803</v>
          </cell>
          <cell r="BF26">
            <v>1927.6114503389645</v>
          </cell>
        </row>
        <row r="27">
          <cell r="D27" t="str">
            <v>Stock Units</v>
          </cell>
          <cell r="E27">
            <v>0</v>
          </cell>
          <cell r="F27">
            <v>0</v>
          </cell>
          <cell r="G27">
            <v>0</v>
          </cell>
          <cell r="H27">
            <v>0</v>
          </cell>
          <cell r="I27">
            <v>0</v>
          </cell>
          <cell r="J27">
            <v>0</v>
          </cell>
          <cell r="K27">
            <v>480.56916286810201</v>
          </cell>
          <cell r="L27">
            <v>487.31016876407369</v>
          </cell>
          <cell r="M27">
            <v>496.48387945582442</v>
          </cell>
          <cell r="N27">
            <v>507.43248373525205</v>
          </cell>
          <cell r="O27">
            <v>514.97687099009443</v>
          </cell>
          <cell r="P27">
            <v>520.98056518547639</v>
          </cell>
          <cell r="Q27">
            <v>526.33527553573947</v>
          </cell>
          <cell r="R27">
            <v>534.73319430216611</v>
          </cell>
          <cell r="S27">
            <v>545.237710588612</v>
          </cell>
          <cell r="T27">
            <v>557.34405220580913</v>
          </cell>
          <cell r="U27">
            <v>570.56669706578964</v>
          </cell>
          <cell r="V27">
            <v>589.43407667103077</v>
          </cell>
          <cell r="W27">
            <v>612.01298711226343</v>
          </cell>
          <cell r="X27">
            <v>635.97465130888395</v>
          </cell>
          <cell r="Y27">
            <v>652.03724120997663</v>
          </cell>
          <cell r="Z27">
            <v>663.1427636391038</v>
          </cell>
          <cell r="AA27">
            <v>673.26816223739922</v>
          </cell>
          <cell r="AB27">
            <v>685.22591533360765</v>
          </cell>
          <cell r="AC27">
            <v>694.47047039371751</v>
          </cell>
          <cell r="AD27">
            <v>711.6545035572293</v>
          </cell>
          <cell r="AE27">
            <v>724.51186478221507</v>
          </cell>
          <cell r="AF27">
            <v>737.94312368556393</v>
          </cell>
          <cell r="AG27">
            <v>750.34017994452631</v>
          </cell>
          <cell r="AH27">
            <v>759.95384910658402</v>
          </cell>
          <cell r="AI27">
            <v>772.90572438780669</v>
          </cell>
          <cell r="AJ27">
            <v>785.95562149237935</v>
          </cell>
          <cell r="AK27">
            <v>798.58815217981578</v>
          </cell>
          <cell r="AL27">
            <v>809.80630439220522</v>
          </cell>
          <cell r="AM27">
            <v>820.8596246808446</v>
          </cell>
          <cell r="AN27">
            <v>831.11763880250885</v>
          </cell>
          <cell r="AO27">
            <v>841.35236913249355</v>
          </cell>
          <cell r="AP27">
            <v>852.39648748971592</v>
          </cell>
          <cell r="AQ27">
            <v>863.89966029773086</v>
          </cell>
          <cell r="AR27">
            <v>877.70804914978771</v>
          </cell>
          <cell r="AS27">
            <v>889.27102449346671</v>
          </cell>
          <cell r="AT27">
            <v>901.67138033836079</v>
          </cell>
          <cell r="AU27">
            <v>914.60558052697945</v>
          </cell>
          <cell r="AV27">
            <v>928.41207374347391</v>
          </cell>
          <cell r="AW27">
            <v>942.97170936405655</v>
          </cell>
          <cell r="AX27">
            <v>957.7642440911867</v>
          </cell>
          <cell r="AY27">
            <v>972.39420669961669</v>
          </cell>
          <cell r="AZ27">
            <v>987.13400156364389</v>
          </cell>
          <cell r="BA27">
            <v>1002.5601540913586</v>
          </cell>
          <cell r="BB27">
            <v>1019.4717677843498</v>
          </cell>
          <cell r="BC27">
            <v>1036.552497614271</v>
          </cell>
          <cell r="BD27">
            <v>1053.8040347424912</v>
          </cell>
          <cell r="BE27">
            <v>1071.2280872419938</v>
          </cell>
          <cell r="BF27">
            <v>1088.8263802664915</v>
          </cell>
        </row>
        <row r="28">
          <cell r="D28" t="str">
            <v>Stock Units</v>
          </cell>
          <cell r="E28">
            <v>0</v>
          </cell>
          <cell r="F28">
            <v>0</v>
          </cell>
          <cell r="G28">
            <v>0</v>
          </cell>
          <cell r="H28">
            <v>0</v>
          </cell>
          <cell r="I28">
            <v>0</v>
          </cell>
          <cell r="J28">
            <v>0</v>
          </cell>
          <cell r="K28">
            <v>2041.8696045133784</v>
          </cell>
          <cell r="L28">
            <v>2070.5111739405197</v>
          </cell>
          <cell r="M28">
            <v>2109.4889579295987</v>
          </cell>
          <cell r="N28">
            <v>2156.0080107888934</v>
          </cell>
          <cell r="O28">
            <v>2188.0630326475653</v>
          </cell>
          <cell r="P28">
            <v>2213.5718701667729</v>
          </cell>
          <cell r="Q28">
            <v>2236.3232681963968</v>
          </cell>
          <cell r="R28">
            <v>2272.0048233090897</v>
          </cell>
          <cell r="S28">
            <v>2316.6370098343341</v>
          </cell>
          <cell r="T28">
            <v>2368.0751229718485</v>
          </cell>
          <cell r="U28">
            <v>2424.2562488471258</v>
          </cell>
          <cell r="V28">
            <v>2504.4210449044435</v>
          </cell>
          <cell r="W28">
            <v>2600.355604371041</v>
          </cell>
          <cell r="X28">
            <v>2702.1652866749059</v>
          </cell>
          <cell r="Y28">
            <v>2770.4129326392526</v>
          </cell>
          <cell r="Z28">
            <v>2817.598708261939</v>
          </cell>
          <cell r="AA28">
            <v>2860.6200779812361</v>
          </cell>
          <cell r="AB28">
            <v>2911.426859755798</v>
          </cell>
          <cell r="AC28">
            <v>2950.7056513283433</v>
          </cell>
          <cell r="AD28">
            <v>3023.7181492383575</v>
          </cell>
          <cell r="AE28">
            <v>3078.3472372199203</v>
          </cell>
          <cell r="AF28">
            <v>3135.4147343132045</v>
          </cell>
          <cell r="AG28">
            <v>3188.0880523628798</v>
          </cell>
          <cell r="AH28">
            <v>3228.9351569350911</v>
          </cell>
          <cell r="AI28">
            <v>3283.9658216168259</v>
          </cell>
          <cell r="AJ28">
            <v>3339.4129669992426</v>
          </cell>
          <cell r="AK28">
            <v>3393.0867821995716</v>
          </cell>
          <cell r="AL28">
            <v>3440.7511056542357</v>
          </cell>
          <cell r="AM28">
            <v>3487.715081852014</v>
          </cell>
          <cell r="AN28">
            <v>3531.2999159530818</v>
          </cell>
          <cell r="AO28">
            <v>3574.7858205551684</v>
          </cell>
          <cell r="AP28">
            <v>3621.7106990631346</v>
          </cell>
          <cell r="AQ28">
            <v>3670.5860342427181</v>
          </cell>
          <cell r="AR28">
            <v>3729.2559025215005</v>
          </cell>
          <cell r="AS28">
            <v>3778.385330117494</v>
          </cell>
          <cell r="AT28">
            <v>3831.0726676356289</v>
          </cell>
          <cell r="AU28">
            <v>3886.0282333781606</v>
          </cell>
          <cell r="AV28">
            <v>3944.6900473727005</v>
          </cell>
          <cell r="AW28">
            <v>4006.5518556689967</v>
          </cell>
          <cell r="AX28">
            <v>4069.4032189416034</v>
          </cell>
          <cell r="AY28">
            <v>4131.563836545607</v>
          </cell>
          <cell r="AZ28">
            <v>4194.1911156868618</v>
          </cell>
          <cell r="BA28">
            <v>4259.7346303246768</v>
          </cell>
          <cell r="BB28">
            <v>4331.5896568871458</v>
          </cell>
          <cell r="BC28">
            <v>4404.1632337152396</v>
          </cell>
          <cell r="BD28">
            <v>4477.4625463116145</v>
          </cell>
          <cell r="BE28">
            <v>4551.4948520339531</v>
          </cell>
          <cell r="BF28">
            <v>4626.2674808135143</v>
          </cell>
        </row>
        <row r="29">
          <cell r="D29" t="str">
            <v>Stock Units</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row>
        <row r="30">
          <cell r="D30" t="str">
            <v>Stock Units</v>
          </cell>
          <cell r="E30">
            <v>0</v>
          </cell>
          <cell r="F30">
            <v>0</v>
          </cell>
          <cell r="G30">
            <v>0</v>
          </cell>
          <cell r="H30">
            <v>0</v>
          </cell>
          <cell r="I30">
            <v>0</v>
          </cell>
          <cell r="J30">
            <v>0</v>
          </cell>
          <cell r="K30">
            <v>112375.00967998274</v>
          </cell>
          <cell r="L30">
            <v>113951.30849676834</v>
          </cell>
          <cell r="M30">
            <v>116096.46450643473</v>
          </cell>
          <cell r="N30">
            <v>118656.65689277113</v>
          </cell>
          <cell r="O30">
            <v>120420.81626107654</v>
          </cell>
          <cell r="P30">
            <v>121824.70407879505</v>
          </cell>
          <cell r="Q30">
            <v>123076.83524728926</v>
          </cell>
          <cell r="R30">
            <v>125040.58214489848</v>
          </cell>
          <cell r="S30">
            <v>127496.93018089779</v>
          </cell>
          <cell r="T30">
            <v>130327.84477454826</v>
          </cell>
          <cell r="U30">
            <v>133419.79273739146</v>
          </cell>
          <cell r="V30">
            <v>137831.6903987418</v>
          </cell>
          <cell r="W30">
            <v>143111.48251909763</v>
          </cell>
          <cell r="X30">
            <v>148714.61408495458</v>
          </cell>
          <cell r="Y30">
            <v>152470.64721210781</v>
          </cell>
          <cell r="Z30">
            <v>155067.53291951839</v>
          </cell>
          <cell r="AA30">
            <v>157435.2290877584</v>
          </cell>
          <cell r="AB30">
            <v>160231.39813846812</v>
          </cell>
          <cell r="AC30">
            <v>162393.12020604097</v>
          </cell>
          <cell r="AD30">
            <v>166411.38863085202</v>
          </cell>
          <cell r="AE30">
            <v>169417.91964398191</v>
          </cell>
          <cell r="AF30">
            <v>172558.64935762031</v>
          </cell>
          <cell r="AG30">
            <v>175457.54388674462</v>
          </cell>
          <cell r="AH30">
            <v>177705.57861019377</v>
          </cell>
          <cell r="AI30">
            <v>180734.21053783328</v>
          </cell>
          <cell r="AJ30">
            <v>183785.76362687664</v>
          </cell>
          <cell r="AK30">
            <v>186739.72086751834</v>
          </cell>
          <cell r="AL30">
            <v>189362.9436226679</v>
          </cell>
          <cell r="AM30">
            <v>191947.62252095315</v>
          </cell>
          <cell r="AN30">
            <v>194346.3291490266</v>
          </cell>
          <cell r="AO30">
            <v>196739.59115743331</v>
          </cell>
          <cell r="AP30">
            <v>199322.11830064989</v>
          </cell>
          <cell r="AQ30">
            <v>202011.98951072997</v>
          </cell>
          <cell r="AR30">
            <v>205240.90628444467</v>
          </cell>
          <cell r="AS30">
            <v>207944.76155976113</v>
          </cell>
          <cell r="AT30">
            <v>210844.42765524812</v>
          </cell>
          <cell r="AU30">
            <v>213868.92648643465</v>
          </cell>
          <cell r="AV30">
            <v>217097.39998979177</v>
          </cell>
          <cell r="AW30">
            <v>220501.98630164601</v>
          </cell>
          <cell r="AX30">
            <v>223961.03311861577</v>
          </cell>
          <cell r="AY30">
            <v>227382.06450549929</v>
          </cell>
          <cell r="AZ30">
            <v>230828.77877372343</v>
          </cell>
          <cell r="BA30">
            <v>234435.98908509876</v>
          </cell>
          <cell r="BB30">
            <v>238390.55566842243</v>
          </cell>
          <cell r="BC30">
            <v>242384.6679175793</v>
          </cell>
          <cell r="BD30">
            <v>246418.72128922775</v>
          </cell>
          <cell r="BE30">
            <v>250493.11519459268</v>
          </cell>
          <cell r="BF30">
            <v>254608.25303901127</v>
          </cell>
        </row>
        <row r="31">
          <cell r="D31" t="str">
            <v>Stock Units</v>
          </cell>
          <cell r="E31">
            <v>0</v>
          </cell>
          <cell r="F31">
            <v>0</v>
          </cell>
          <cell r="G31">
            <v>0</v>
          </cell>
          <cell r="H31">
            <v>0</v>
          </cell>
          <cell r="I31">
            <v>0</v>
          </cell>
          <cell r="J31">
            <v>0</v>
          </cell>
          <cell r="K31">
            <v>1033.0971620916482</v>
          </cell>
          <cell r="L31">
            <v>1047.5885498020218</v>
          </cell>
          <cell r="M31">
            <v>1067.3096122708153</v>
          </cell>
          <cell r="N31">
            <v>1090.8462286080676</v>
          </cell>
          <cell r="O31">
            <v>1107.0646747026567</v>
          </cell>
          <cell r="P31">
            <v>1119.9710363973991</v>
          </cell>
          <cell r="Q31">
            <v>1131.482253708273</v>
          </cell>
          <cell r="R31">
            <v>1149.5355678104363</v>
          </cell>
          <cell r="S31">
            <v>1172.1175118950409</v>
          </cell>
          <cell r="T31">
            <v>1198.1429586661045</v>
          </cell>
          <cell r="U31">
            <v>1226.5681634767195</v>
          </cell>
          <cell r="V31">
            <v>1267.1280616814868</v>
          </cell>
          <cell r="W31">
            <v>1315.6667739050199</v>
          </cell>
          <cell r="X31">
            <v>1367.1780426114472</v>
          </cell>
          <cell r="Y31">
            <v>1401.7083814780201</v>
          </cell>
          <cell r="Z31">
            <v>1425.5823305192018</v>
          </cell>
          <cell r="AA31">
            <v>1447.3492713992948</v>
          </cell>
          <cell r="AB31">
            <v>1473.0552919748932</v>
          </cell>
          <cell r="AC31">
            <v>1492.9286511817152</v>
          </cell>
          <cell r="AD31">
            <v>1529.869797776644</v>
          </cell>
          <cell r="AE31">
            <v>1557.5097389544046</v>
          </cell>
          <cell r="AF31">
            <v>1586.3834090283544</v>
          </cell>
          <cell r="AG31">
            <v>1613.0338157314989</v>
          </cell>
          <cell r="AH31">
            <v>1633.7006730665289</v>
          </cell>
          <cell r="AI31">
            <v>1661.543794578819</v>
          </cell>
          <cell r="AJ31">
            <v>1689.5976372013058</v>
          </cell>
          <cell r="AK31">
            <v>1716.7542519231877</v>
          </cell>
          <cell r="AL31">
            <v>1740.8703253419735</v>
          </cell>
          <cell r="AM31">
            <v>1764.6320535263878</v>
          </cell>
          <cell r="AN31">
            <v>1786.6840828628935</v>
          </cell>
          <cell r="AO31">
            <v>1808.6860581781148</v>
          </cell>
          <cell r="AP31">
            <v>1832.4280046329318</v>
          </cell>
          <cell r="AQ31">
            <v>1857.1567972838905</v>
          </cell>
          <cell r="AR31">
            <v>1886.84119744594</v>
          </cell>
          <cell r="AS31">
            <v>1911.6985498020442</v>
          </cell>
          <cell r="AT31">
            <v>1938.3560497461317</v>
          </cell>
          <cell r="AU31">
            <v>1966.1611744633301</v>
          </cell>
          <cell r="AV31">
            <v>1995.841499508058</v>
          </cell>
          <cell r="AW31">
            <v>2027.140882412576</v>
          </cell>
          <cell r="AX31">
            <v>2058.940937071794</v>
          </cell>
          <cell r="AY31">
            <v>2090.3915044824712</v>
          </cell>
          <cell r="AZ31">
            <v>2122.0781823228863</v>
          </cell>
          <cell r="BA31">
            <v>2155.2403484162382</v>
          </cell>
          <cell r="BB31">
            <v>2191.5958648799833</v>
          </cell>
          <cell r="BC31">
            <v>2228.3149365083659</v>
          </cell>
          <cell r="BD31">
            <v>2265.4011988530324</v>
          </cell>
          <cell r="BE31">
            <v>2302.8583238211454</v>
          </cell>
          <cell r="BF31">
            <v>2340.6900200389391</v>
          </cell>
        </row>
        <row r="32">
          <cell r="D32" t="str">
            <v>Stock Units</v>
          </cell>
          <cell r="E32">
            <v>0</v>
          </cell>
          <cell r="F32">
            <v>0</v>
          </cell>
          <cell r="G32">
            <v>0</v>
          </cell>
          <cell r="H32">
            <v>0</v>
          </cell>
          <cell r="I32">
            <v>0</v>
          </cell>
          <cell r="J32">
            <v>0</v>
          </cell>
          <cell r="K32">
            <v>8880.7658245587372</v>
          </cell>
          <cell r="L32">
            <v>9067.1122198758258</v>
          </cell>
          <cell r="M32">
            <v>9300.7400724277977</v>
          </cell>
          <cell r="N32">
            <v>9570.1682322215493</v>
          </cell>
          <cell r="O32">
            <v>9777.7372124167796</v>
          </cell>
          <cell r="P32">
            <v>9957.7708850556755</v>
          </cell>
          <cell r="Q32">
            <v>10126.840062355866</v>
          </cell>
          <cell r="R32">
            <v>10356.204809731711</v>
          </cell>
          <cell r="S32">
            <v>10628.764338681651</v>
          </cell>
          <cell r="T32">
            <v>10935.415863777942</v>
          </cell>
          <cell r="U32">
            <v>11267.180784710516</v>
          </cell>
          <cell r="V32">
            <v>11714.482212644256</v>
          </cell>
          <cell r="W32">
            <v>12240.801054123624</v>
          </cell>
          <cell r="X32">
            <v>12800.675992684699</v>
          </cell>
          <cell r="Y32">
            <v>13206.634864499376</v>
          </cell>
          <cell r="Z32">
            <v>13515.635233678307</v>
          </cell>
          <cell r="AA32">
            <v>13807.350893479757</v>
          </cell>
          <cell r="AB32">
            <v>14139.443800776125</v>
          </cell>
          <cell r="AC32">
            <v>14418.2383790564</v>
          </cell>
          <cell r="AD32">
            <v>14865.218581444913</v>
          </cell>
          <cell r="AE32">
            <v>15225.63042116187</v>
          </cell>
          <cell r="AF32">
            <v>15601.43525517068</v>
          </cell>
          <cell r="AG32">
            <v>15958.649371117946</v>
          </cell>
          <cell r="AH32">
            <v>16259.455101850906</v>
          </cell>
          <cell r="AI32">
            <v>16536.56460641804</v>
          </cell>
          <cell r="AJ32">
            <v>16815.771319174375</v>
          </cell>
          <cell r="AK32">
            <v>17086.048344255039</v>
          </cell>
          <cell r="AL32">
            <v>17326.064290535869</v>
          </cell>
          <cell r="AM32">
            <v>17562.553605210425</v>
          </cell>
          <cell r="AN32">
            <v>17782.027090661464</v>
          </cell>
          <cell r="AO32">
            <v>18001.002411959689</v>
          </cell>
          <cell r="AP32">
            <v>18237.294848375259</v>
          </cell>
          <cell r="AQ32">
            <v>18483.408901249171</v>
          </cell>
          <cell r="AR32">
            <v>18778.843786976591</v>
          </cell>
          <cell r="AS32">
            <v>19026.237334183941</v>
          </cell>
          <cell r="AT32">
            <v>19291.546904421743</v>
          </cell>
          <cell r="AU32">
            <v>19568.278244742516</v>
          </cell>
          <cell r="AV32">
            <v>19863.672572742184</v>
          </cell>
          <cell r="AW32">
            <v>20175.180622804015</v>
          </cell>
          <cell r="AX32">
            <v>20491.671623568207</v>
          </cell>
          <cell r="AY32">
            <v>20804.684341976274</v>
          </cell>
          <cell r="AZ32">
            <v>21120.046956540162</v>
          </cell>
          <cell r="BA32">
            <v>21450.09441233442</v>
          </cell>
          <cell r="BB32">
            <v>21811.923783768358</v>
          </cell>
          <cell r="BC32">
            <v>22177.371448916634</v>
          </cell>
          <cell r="BD32">
            <v>22546.473590716396</v>
          </cell>
          <cell r="BE32">
            <v>22919.266753934153</v>
          </cell>
          <cell r="BF32">
            <v>23295.78784878409</v>
          </cell>
        </row>
        <row r="33">
          <cell r="D33" t="str">
            <v>Stock Units</v>
          </cell>
          <cell r="E33">
            <v>0</v>
          </cell>
          <cell r="F33">
            <v>0</v>
          </cell>
          <cell r="G33">
            <v>0</v>
          </cell>
          <cell r="H33">
            <v>0</v>
          </cell>
          <cell r="I33">
            <v>0</v>
          </cell>
          <cell r="J33">
            <v>0</v>
          </cell>
          <cell r="K33">
            <v>4293.4988998416611</v>
          </cell>
          <cell r="L33">
            <v>4368.6368795194203</v>
          </cell>
          <cell r="M33">
            <v>4466.0705817690723</v>
          </cell>
          <cell r="N33">
            <v>4580.0859368176598</v>
          </cell>
          <cell r="O33">
            <v>4663.9407435152998</v>
          </cell>
          <cell r="P33">
            <v>4734.2567000012323</v>
          </cell>
          <cell r="Q33">
            <v>4799.0227942328247</v>
          </cell>
          <cell r="R33">
            <v>4891.9571253024496</v>
          </cell>
          <cell r="S33">
            <v>5004.7419152144203</v>
          </cell>
          <cell r="T33">
            <v>5132.9218048903222</v>
          </cell>
          <cell r="U33">
            <v>5272.1575227510912</v>
          </cell>
          <cell r="V33">
            <v>5464.53379809341</v>
          </cell>
          <cell r="W33">
            <v>5692.587312650151</v>
          </cell>
          <cell r="X33">
            <v>5934.9266151491311</v>
          </cell>
          <cell r="Y33">
            <v>6104.7764273928569</v>
          </cell>
          <cell r="Z33">
            <v>6229.0464944290434</v>
          </cell>
          <cell r="AA33">
            <v>6344.7597438253561</v>
          </cell>
          <cell r="AB33">
            <v>6478.4165587577036</v>
          </cell>
          <cell r="AC33">
            <v>6587.07047464274</v>
          </cell>
          <cell r="AD33">
            <v>6771.8393062923624</v>
          </cell>
          <cell r="AE33">
            <v>6916.3564560214409</v>
          </cell>
          <cell r="AF33">
            <v>7067.1566408240978</v>
          </cell>
          <cell r="AG33">
            <v>7208.8428316815452</v>
          </cell>
          <cell r="AH33">
            <v>7324.4613835239397</v>
          </cell>
          <cell r="AI33">
            <v>7449.2920037689173</v>
          </cell>
          <cell r="AJ33">
            <v>7575.0673617248949</v>
          </cell>
          <cell r="AK33">
            <v>7696.8201277712615</v>
          </cell>
          <cell r="AL33">
            <v>7804.9410653396899</v>
          </cell>
          <cell r="AM33">
            <v>7911.4733471473792</v>
          </cell>
          <cell r="AN33">
            <v>8010.3404407137878</v>
          </cell>
          <cell r="AO33">
            <v>8108.9831242936962</v>
          </cell>
          <cell r="AP33">
            <v>8215.4267175693167</v>
          </cell>
          <cell r="AQ33">
            <v>8326.2946934593783</v>
          </cell>
          <cell r="AR33">
            <v>8459.380421013062</v>
          </cell>
          <cell r="AS33">
            <v>8570.8247758024772</v>
          </cell>
          <cell r="AT33">
            <v>8690.3398327163395</v>
          </cell>
          <cell r="AU33">
            <v>8815.0000998097676</v>
          </cell>
          <cell r="AV33">
            <v>8948.0675571625834</v>
          </cell>
          <cell r="AW33">
            <v>9088.3938269571354</v>
          </cell>
          <cell r="AX33">
            <v>9230.9647863656264</v>
          </cell>
          <cell r="AY33">
            <v>9371.9688700923143</v>
          </cell>
          <cell r="AZ33">
            <v>9514.0315208829561</v>
          </cell>
          <cell r="BA33">
            <v>9662.7093104861378</v>
          </cell>
          <cell r="BB33">
            <v>9825.7040259849946</v>
          </cell>
          <cell r="BC33">
            <v>9990.3286886388396</v>
          </cell>
          <cell r="BD33">
            <v>10156.599597919223</v>
          </cell>
          <cell r="BE33">
            <v>10324.533216292411</v>
          </cell>
          <cell r="BF33">
            <v>10494.14617084933</v>
          </cell>
        </row>
        <row r="34">
          <cell r="D34"/>
          <cell r="E34"/>
          <cell r="F34"/>
          <cell r="G34"/>
          <cell r="H34"/>
          <cell r="I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row>
        <row r="36">
          <cell r="D36" t="str">
            <v>Medium Off</v>
          </cell>
        </row>
        <row r="38">
          <cell r="D38"/>
        </row>
        <row r="40">
          <cell r="D40"/>
          <cell r="E40"/>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row>
        <row r="41">
          <cell r="D41" t="str">
            <v>Stock Units</v>
          </cell>
          <cell r="E41">
            <v>1981</v>
          </cell>
          <cell r="F41">
            <v>1982</v>
          </cell>
          <cell r="G41">
            <v>1983</v>
          </cell>
          <cell r="H41">
            <v>1984</v>
          </cell>
          <cell r="I41">
            <v>1985</v>
          </cell>
          <cell r="J41">
            <v>1986</v>
          </cell>
          <cell r="K41">
            <v>1987</v>
          </cell>
          <cell r="L41">
            <v>1988</v>
          </cell>
          <cell r="M41">
            <v>1989</v>
          </cell>
          <cell r="N41">
            <v>1990</v>
          </cell>
          <cell r="O41">
            <v>1991</v>
          </cell>
          <cell r="P41">
            <v>1992</v>
          </cell>
          <cell r="Q41">
            <v>1993</v>
          </cell>
          <cell r="R41">
            <v>1994</v>
          </cell>
          <cell r="S41">
            <v>1995</v>
          </cell>
          <cell r="T41">
            <v>1996</v>
          </cell>
          <cell r="U41">
            <v>1997</v>
          </cell>
          <cell r="V41">
            <v>1998</v>
          </cell>
          <cell r="W41">
            <v>1999</v>
          </cell>
          <cell r="X41">
            <v>2000</v>
          </cell>
          <cell r="Y41">
            <v>2001</v>
          </cell>
          <cell r="Z41">
            <v>2002</v>
          </cell>
          <cell r="AA41">
            <v>2003</v>
          </cell>
          <cell r="AB41">
            <v>2004</v>
          </cell>
          <cell r="AC41">
            <v>2005</v>
          </cell>
          <cell r="AD41">
            <v>2006</v>
          </cell>
          <cell r="AE41">
            <v>2007</v>
          </cell>
          <cell r="AF41">
            <v>2008</v>
          </cell>
          <cell r="AG41">
            <v>2009</v>
          </cell>
          <cell r="AH41">
            <v>2010</v>
          </cell>
          <cell r="AI41">
            <v>2011</v>
          </cell>
          <cell r="AJ41">
            <v>2012</v>
          </cell>
          <cell r="AK41">
            <v>2013</v>
          </cell>
          <cell r="AL41">
            <v>2014</v>
          </cell>
          <cell r="AM41">
            <v>2015</v>
          </cell>
          <cell r="AN41">
            <v>2016</v>
          </cell>
          <cell r="AO41">
            <v>2017</v>
          </cell>
          <cell r="AP41">
            <v>2018</v>
          </cell>
          <cell r="AQ41">
            <v>2019</v>
          </cell>
          <cell r="AR41">
            <v>2020</v>
          </cell>
          <cell r="AS41">
            <v>2021</v>
          </cell>
          <cell r="AT41">
            <v>2022</v>
          </cell>
          <cell r="AU41">
            <v>2023</v>
          </cell>
          <cell r="AV41">
            <v>2024</v>
          </cell>
          <cell r="AW41">
            <v>2025</v>
          </cell>
          <cell r="AX41">
            <v>2026</v>
          </cell>
          <cell r="AY41">
            <v>2027</v>
          </cell>
          <cell r="AZ41">
            <v>2028</v>
          </cell>
          <cell r="BA41">
            <v>2029</v>
          </cell>
          <cell r="BB41">
            <v>2030</v>
          </cell>
          <cell r="BC41">
            <v>2031</v>
          </cell>
          <cell r="BD41">
            <v>2032</v>
          </cell>
          <cell r="BE41">
            <v>2033</v>
          </cell>
          <cell r="BF41">
            <v>2034</v>
          </cell>
        </row>
        <row r="42">
          <cell r="D42" t="str">
            <v>Stock Units</v>
          </cell>
          <cell r="E42">
            <v>0</v>
          </cell>
          <cell r="F42">
            <v>0</v>
          </cell>
          <cell r="G42">
            <v>0</v>
          </cell>
          <cell r="H42">
            <v>0</v>
          </cell>
          <cell r="I42">
            <v>0</v>
          </cell>
          <cell r="J42">
            <v>0</v>
          </cell>
          <cell r="K42">
            <v>229.98648248791409</v>
          </cell>
          <cell r="L42">
            <v>233.21253266806332</v>
          </cell>
          <cell r="M42">
            <v>237.60280490435449</v>
          </cell>
          <cell r="N42">
            <v>242.84248980496216</v>
          </cell>
          <cell r="O42">
            <v>246.45301503490509</v>
          </cell>
          <cell r="P42">
            <v>249.32620919011973</v>
          </cell>
          <cell r="Q42">
            <v>251.88881847376331</v>
          </cell>
          <cell r="R42">
            <v>255.90781916407559</v>
          </cell>
          <cell r="S42">
            <v>260.93497641348858</v>
          </cell>
          <cell r="T42">
            <v>266.72872087207838</v>
          </cell>
          <cell r="U42">
            <v>273.05669573085743</v>
          </cell>
          <cell r="V42">
            <v>282.08607714866707</v>
          </cell>
          <cell r="W42">
            <v>292.89168972646371</v>
          </cell>
          <cell r="X42">
            <v>304.35904820250028</v>
          </cell>
          <cell r="Y42">
            <v>312.04613850382304</v>
          </cell>
          <cell r="Z42">
            <v>317.3609198860122</v>
          </cell>
          <cell r="AA42">
            <v>322.20664239036927</v>
          </cell>
          <cell r="AB42">
            <v>327.92927668642528</v>
          </cell>
          <cell r="AC42">
            <v>332.35345298552767</v>
          </cell>
          <cell r="AD42">
            <v>340.57723355156543</v>
          </cell>
          <cell r="AE42">
            <v>346.73039424244934</v>
          </cell>
          <cell r="AF42">
            <v>353.15820574023678</v>
          </cell>
          <cell r="AG42">
            <v>359.09107780632496</v>
          </cell>
          <cell r="AH42">
            <v>363.69190142386333</v>
          </cell>
          <cell r="AI42">
            <v>369.89029380462478</v>
          </cell>
          <cell r="AJ42">
            <v>376.1355965910077</v>
          </cell>
          <cell r="AK42">
            <v>382.18115989845109</v>
          </cell>
          <cell r="AL42">
            <v>387.54984263278124</v>
          </cell>
          <cell r="AM42">
            <v>392.83964158247829</v>
          </cell>
          <cell r="AN42">
            <v>397.74883003533876</v>
          </cell>
          <cell r="AO42">
            <v>402.64687553987642</v>
          </cell>
          <cell r="AP42">
            <v>407.93227071171549</v>
          </cell>
          <cell r="AQ42">
            <v>413.43735604797973</v>
          </cell>
          <cell r="AR42">
            <v>420.04565101629737</v>
          </cell>
          <cell r="AS42">
            <v>425.57935611405264</v>
          </cell>
          <cell r="AT42">
            <v>431.51380726640087</v>
          </cell>
          <cell r="AU42">
            <v>437.70374085977079</v>
          </cell>
          <cell r="AV42">
            <v>444.31112863181204</v>
          </cell>
          <cell r="AW42">
            <v>451.27894854497322</v>
          </cell>
          <cell r="AX42">
            <v>458.35822722500518</v>
          </cell>
          <cell r="AY42">
            <v>465.35970359764951</v>
          </cell>
          <cell r="AZ42">
            <v>472.4137425067201</v>
          </cell>
          <cell r="BA42">
            <v>479.79625231446011</v>
          </cell>
          <cell r="BB42">
            <v>487.889660812069</v>
          </cell>
          <cell r="BC42">
            <v>496.06400339465404</v>
          </cell>
          <cell r="BD42">
            <v>504.32008940306491</v>
          </cell>
          <cell r="BE42">
            <v>512.65873627155975</v>
          </cell>
          <cell r="BF42">
            <v>521.08076960873973</v>
          </cell>
        </row>
        <row r="43">
          <cell r="D43" t="str">
            <v>Stock Units</v>
          </cell>
          <cell r="E43">
            <v>0</v>
          </cell>
          <cell r="F43">
            <v>0</v>
          </cell>
          <cell r="G43">
            <v>0</v>
          </cell>
          <cell r="H43">
            <v>0</v>
          </cell>
          <cell r="I43">
            <v>0</v>
          </cell>
          <cell r="J43">
            <v>0</v>
          </cell>
          <cell r="K43">
            <v>383.31080414652348</v>
          </cell>
          <cell r="L43">
            <v>388.6875544467722</v>
          </cell>
          <cell r="M43">
            <v>396.00467484059084</v>
          </cell>
          <cell r="N43">
            <v>404.73748300827026</v>
          </cell>
          <cell r="O43">
            <v>410.75502505817519</v>
          </cell>
          <cell r="P43">
            <v>415.54368198353291</v>
          </cell>
          <cell r="Q43">
            <v>419.81469745627214</v>
          </cell>
          <cell r="R43">
            <v>426.51303194012598</v>
          </cell>
          <cell r="S43">
            <v>434.89162735581431</v>
          </cell>
          <cell r="T43">
            <v>444.5478681201306</v>
          </cell>
          <cell r="U43">
            <v>455.0944928847623</v>
          </cell>
          <cell r="V43">
            <v>470.1434619144452</v>
          </cell>
          <cell r="W43">
            <v>488.15281621077281</v>
          </cell>
          <cell r="X43">
            <v>507.26508033750042</v>
          </cell>
          <cell r="Y43">
            <v>520.07689750637178</v>
          </cell>
          <cell r="Z43">
            <v>528.93486647668692</v>
          </cell>
          <cell r="AA43">
            <v>537.01107065061547</v>
          </cell>
          <cell r="AB43">
            <v>546.54879447737551</v>
          </cell>
          <cell r="AC43">
            <v>553.92242164254617</v>
          </cell>
          <cell r="AD43">
            <v>567.62872258594246</v>
          </cell>
          <cell r="AE43">
            <v>577.88399040408217</v>
          </cell>
          <cell r="AF43">
            <v>588.59700956706126</v>
          </cell>
          <cell r="AG43">
            <v>598.48512967720831</v>
          </cell>
          <cell r="AH43">
            <v>606.15316903977214</v>
          </cell>
          <cell r="AI43">
            <v>616.48382300770788</v>
          </cell>
          <cell r="AJ43">
            <v>626.89266098501287</v>
          </cell>
          <cell r="AK43">
            <v>636.96859983075183</v>
          </cell>
          <cell r="AL43">
            <v>645.91640438796867</v>
          </cell>
          <cell r="AM43">
            <v>654.73273597079708</v>
          </cell>
          <cell r="AN43">
            <v>662.91471672556452</v>
          </cell>
          <cell r="AO43">
            <v>671.07812589979403</v>
          </cell>
          <cell r="AP43">
            <v>679.88711785285909</v>
          </cell>
          <cell r="AQ43">
            <v>689.06226007996622</v>
          </cell>
          <cell r="AR43">
            <v>700.07608502716221</v>
          </cell>
          <cell r="AS43">
            <v>709.29892685675441</v>
          </cell>
          <cell r="AT43">
            <v>719.18967877733485</v>
          </cell>
          <cell r="AU43">
            <v>729.50623476628471</v>
          </cell>
          <cell r="AV43">
            <v>740.51854771968681</v>
          </cell>
          <cell r="AW43">
            <v>752.1315809082887</v>
          </cell>
          <cell r="AX43">
            <v>763.93037870834189</v>
          </cell>
          <cell r="AY43">
            <v>775.5995059960826</v>
          </cell>
          <cell r="AZ43">
            <v>787.35623751120011</v>
          </cell>
          <cell r="BA43">
            <v>799.66042052410012</v>
          </cell>
          <cell r="BB43">
            <v>813.14943468678166</v>
          </cell>
          <cell r="BC43">
            <v>826.77333899108999</v>
          </cell>
          <cell r="BD43">
            <v>840.53348233844144</v>
          </cell>
          <cell r="BE43">
            <v>854.4312271192664</v>
          </cell>
          <cell r="BF43">
            <v>868.46794934789955</v>
          </cell>
        </row>
        <row r="44">
          <cell r="D44" t="str">
            <v>Stock Units</v>
          </cell>
          <cell r="E44">
            <v>0</v>
          </cell>
          <cell r="F44">
            <v>0</v>
          </cell>
          <cell r="G44">
            <v>0</v>
          </cell>
          <cell r="H44">
            <v>0</v>
          </cell>
          <cell r="I44">
            <v>0</v>
          </cell>
          <cell r="J44">
            <v>0</v>
          </cell>
          <cell r="K44">
            <v>216.51610096137679</v>
          </cell>
          <cell r="L44">
            <v>219.55320035502643</v>
          </cell>
          <cell r="M44">
            <v>223.68633294820265</v>
          </cell>
          <cell r="N44">
            <v>228.61912783542124</v>
          </cell>
          <cell r="O44">
            <v>232.0181834527487</v>
          </cell>
          <cell r="P44">
            <v>234.72309371122347</v>
          </cell>
          <cell r="Q44">
            <v>237.13561015297168</v>
          </cell>
          <cell r="R44">
            <v>240.9192166928614</v>
          </cell>
          <cell r="S44">
            <v>245.65193174110263</v>
          </cell>
          <cell r="T44">
            <v>251.10633474153272</v>
          </cell>
          <cell r="U44">
            <v>257.06367809746871</v>
          </cell>
          <cell r="V44">
            <v>265.5642057699157</v>
          </cell>
          <cell r="W44">
            <v>275.73693017760638</v>
          </cell>
          <cell r="X44">
            <v>286.53264181552106</v>
          </cell>
          <cell r="Y44">
            <v>293.76949678967327</v>
          </cell>
          <cell r="Z44">
            <v>298.77298973362997</v>
          </cell>
          <cell r="AA44">
            <v>303.33489672761743</v>
          </cell>
          <cell r="AB44">
            <v>308.72235451038091</v>
          </cell>
          <cell r="AC44">
            <v>312.88740539461156</v>
          </cell>
          <cell r="AD44">
            <v>320.62951651374664</v>
          </cell>
          <cell r="AE44">
            <v>326.42228462327671</v>
          </cell>
          <cell r="AF44">
            <v>332.47361715447789</v>
          </cell>
          <cell r="AG44">
            <v>338.05899901412522</v>
          </cell>
          <cell r="AH44">
            <v>342.3903509270915</v>
          </cell>
          <cell r="AI44">
            <v>348.22570149201738</v>
          </cell>
          <cell r="AJ44">
            <v>354.10521490516732</v>
          </cell>
          <cell r="AK44">
            <v>359.79668764427316</v>
          </cell>
          <cell r="AL44">
            <v>364.85092492100927</v>
          </cell>
          <cell r="AM44">
            <v>369.83089866150146</v>
          </cell>
          <cell r="AN44">
            <v>374.45255438317554</v>
          </cell>
          <cell r="AO44">
            <v>379.06371980255898</v>
          </cell>
          <cell r="AP44">
            <v>384.03954769586488</v>
          </cell>
          <cell r="AQ44">
            <v>389.22219843069763</v>
          </cell>
          <cell r="AR44">
            <v>395.44344345807878</v>
          </cell>
          <cell r="AS44">
            <v>400.6530376858571</v>
          </cell>
          <cell r="AT44">
            <v>406.23990614417926</v>
          </cell>
          <cell r="AU44">
            <v>412.06729335558515</v>
          </cell>
          <cell r="AV44">
            <v>418.28768432146478</v>
          </cell>
          <cell r="AW44">
            <v>424.8473968031667</v>
          </cell>
          <cell r="AX44">
            <v>431.51203987626587</v>
          </cell>
          <cell r="AY44">
            <v>438.1034375479</v>
          </cell>
          <cell r="AZ44">
            <v>444.74431915146147</v>
          </cell>
          <cell r="BA44">
            <v>451.69443300854431</v>
          </cell>
          <cell r="BB44">
            <v>459.31380799281993</v>
          </cell>
          <cell r="BC44">
            <v>467.00937672693829</v>
          </cell>
          <cell r="BD44">
            <v>474.78190114839788</v>
          </cell>
          <cell r="BE44">
            <v>482.63215081407202</v>
          </cell>
          <cell r="BF44">
            <v>490.56090297640293</v>
          </cell>
        </row>
        <row r="45">
          <cell r="D45" t="str">
            <v>Stock Units</v>
          </cell>
          <cell r="E45">
            <v>0</v>
          </cell>
          <cell r="F45">
            <v>0</v>
          </cell>
          <cell r="G45">
            <v>0</v>
          </cell>
          <cell r="H45">
            <v>0</v>
          </cell>
          <cell r="I45">
            <v>0</v>
          </cell>
          <cell r="J45">
            <v>0</v>
          </cell>
          <cell r="K45">
            <v>919.94592995165635</v>
          </cell>
          <cell r="L45">
            <v>932.85013067225327</v>
          </cell>
          <cell r="M45">
            <v>950.41121961741794</v>
          </cell>
          <cell r="N45">
            <v>971.36995921984862</v>
          </cell>
          <cell r="O45">
            <v>985.81206013962037</v>
          </cell>
          <cell r="P45">
            <v>997.30483676047891</v>
          </cell>
          <cell r="Q45">
            <v>1007.5552738950532</v>
          </cell>
          <cell r="R45">
            <v>1023.6312766563024</v>
          </cell>
          <cell r="S45">
            <v>1043.7399056539543</v>
          </cell>
          <cell r="T45">
            <v>1066.9148834883135</v>
          </cell>
          <cell r="U45">
            <v>1092.2267829234297</v>
          </cell>
          <cell r="V45">
            <v>1128.3443085946683</v>
          </cell>
          <cell r="W45">
            <v>1171.5667589058548</v>
          </cell>
          <cell r="X45">
            <v>1217.4361928100011</v>
          </cell>
          <cell r="Y45">
            <v>1248.1845540152922</v>
          </cell>
          <cell r="Z45">
            <v>1269.4436795440488</v>
          </cell>
          <cell r="AA45">
            <v>1288.8265695614771</v>
          </cell>
          <cell r="AB45">
            <v>1311.7171067457011</v>
          </cell>
          <cell r="AC45">
            <v>1329.4138119421107</v>
          </cell>
          <cell r="AD45">
            <v>1362.3089342062617</v>
          </cell>
          <cell r="AE45">
            <v>1386.9215769697973</v>
          </cell>
          <cell r="AF45">
            <v>1412.6328229609471</v>
          </cell>
          <cell r="AG45">
            <v>1436.3643112252998</v>
          </cell>
          <cell r="AH45">
            <v>1454.7676056954533</v>
          </cell>
          <cell r="AI45">
            <v>1479.5611752184991</v>
          </cell>
          <cell r="AJ45">
            <v>1504.5423863640308</v>
          </cell>
          <cell r="AK45">
            <v>1528.7246395938043</v>
          </cell>
          <cell r="AL45">
            <v>1550.1993705311249</v>
          </cell>
          <cell r="AM45">
            <v>1571.3585663299132</v>
          </cell>
          <cell r="AN45">
            <v>1590.995320141355</v>
          </cell>
          <cell r="AO45">
            <v>1610.5875021595057</v>
          </cell>
          <cell r="AP45">
            <v>1631.729082846862</v>
          </cell>
          <cell r="AQ45">
            <v>1653.7494241919189</v>
          </cell>
          <cell r="AR45">
            <v>1680.1826040651895</v>
          </cell>
          <cell r="AS45">
            <v>1702.3174244562106</v>
          </cell>
          <cell r="AT45">
            <v>1726.0552290656035</v>
          </cell>
          <cell r="AU45">
            <v>1750.8149634390832</v>
          </cell>
          <cell r="AV45">
            <v>1777.2445145272482</v>
          </cell>
          <cell r="AW45">
            <v>1805.1157941798929</v>
          </cell>
          <cell r="AX45">
            <v>1833.4329089000207</v>
          </cell>
          <cell r="AY45">
            <v>1861.4388143905981</v>
          </cell>
          <cell r="AZ45">
            <v>1889.6549700268804</v>
          </cell>
          <cell r="BA45">
            <v>1919.1850092578404</v>
          </cell>
          <cell r="BB45">
            <v>1951.558643248276</v>
          </cell>
          <cell r="BC45">
            <v>1984.2560135786161</v>
          </cell>
          <cell r="BD45">
            <v>2017.2803576122596</v>
          </cell>
          <cell r="BE45">
            <v>2050.634945086239</v>
          </cell>
          <cell r="BF45">
            <v>2084.3230784349589</v>
          </cell>
        </row>
        <row r="46">
          <cell r="D46" t="str">
            <v>Stock Units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row>
        <row r="47">
          <cell r="D47" t="str">
            <v>Stock Units</v>
          </cell>
          <cell r="E47">
            <v>0</v>
          </cell>
          <cell r="F47">
            <v>0</v>
          </cell>
          <cell r="G47">
            <v>0</v>
          </cell>
          <cell r="H47">
            <v>0</v>
          </cell>
          <cell r="I47">
            <v>0</v>
          </cell>
          <cell r="J47">
            <v>0</v>
          </cell>
          <cell r="K47">
            <v>50629.546840242794</v>
          </cell>
          <cell r="L47">
            <v>51339.734051847379</v>
          </cell>
          <cell r="M47">
            <v>52306.214739860865</v>
          </cell>
          <cell r="N47">
            <v>53459.686323206508</v>
          </cell>
          <cell r="O47">
            <v>54254.512411547948</v>
          </cell>
          <cell r="P47">
            <v>54887.021402897881</v>
          </cell>
          <cell r="Q47">
            <v>55451.157804985298</v>
          </cell>
          <cell r="R47">
            <v>56335.906254111338</v>
          </cell>
          <cell r="S47">
            <v>57442.591702225865</v>
          </cell>
          <cell r="T47">
            <v>58718.034733804838</v>
          </cell>
          <cell r="U47">
            <v>60111.083995007692</v>
          </cell>
          <cell r="V47">
            <v>62098.824685182546</v>
          </cell>
          <cell r="W47">
            <v>64477.587394307498</v>
          </cell>
          <cell r="X47">
            <v>67002.027773653957</v>
          </cell>
          <cell r="Y47">
            <v>68694.27461471103</v>
          </cell>
          <cell r="Z47">
            <v>69864.278042844395</v>
          </cell>
          <cell r="AA47">
            <v>70931.02219169696</v>
          </cell>
          <cell r="AB47">
            <v>72190.810932354681</v>
          </cell>
          <cell r="AC47">
            <v>73164.755308310196</v>
          </cell>
          <cell r="AD47">
            <v>74975.149897018127</v>
          </cell>
          <cell r="AE47">
            <v>76329.715322101387</v>
          </cell>
          <cell r="AF47">
            <v>77744.742761049158</v>
          </cell>
          <cell r="AG47">
            <v>79050.813539287032</v>
          </cell>
          <cell r="AH47">
            <v>80063.645303693411</v>
          </cell>
          <cell r="AI47">
            <v>81428.168096429537</v>
          </cell>
          <cell r="AJ47">
            <v>82803.017811657002</v>
          </cell>
          <cell r="AK47">
            <v>84133.896597830622</v>
          </cell>
          <cell r="AL47">
            <v>85315.765945227846</v>
          </cell>
          <cell r="AM47">
            <v>86480.269705631363</v>
          </cell>
          <cell r="AN47">
            <v>87560.985337406542</v>
          </cell>
          <cell r="AO47">
            <v>88639.247944908537</v>
          </cell>
          <cell r="AP47">
            <v>89802.782251477547</v>
          </cell>
          <cell r="AQ47">
            <v>91014.67945898656</v>
          </cell>
          <cell r="AR47">
            <v>92469.438782287922</v>
          </cell>
          <cell r="AS47">
            <v>93687.636384234429</v>
          </cell>
          <cell r="AT47">
            <v>94994.054784736465</v>
          </cell>
          <cell r="AU47">
            <v>96356.715448151677</v>
          </cell>
          <cell r="AV47">
            <v>97811.275059992302</v>
          </cell>
          <cell r="AW47">
            <v>99345.180708931075</v>
          </cell>
          <cell r="AX47">
            <v>100903.6230471439</v>
          </cell>
          <cell r="AY47">
            <v>102444.93787628079</v>
          </cell>
          <cell r="AZ47">
            <v>103997.8238959122</v>
          </cell>
          <cell r="BA47">
            <v>105623.01995989899</v>
          </cell>
          <cell r="BB47">
            <v>107404.71425859952</v>
          </cell>
          <cell r="BC47">
            <v>109204.22550028708</v>
          </cell>
          <cell r="BD47">
            <v>111021.7318543915</v>
          </cell>
          <cell r="BE47">
            <v>112857.41327203697</v>
          </cell>
          <cell r="BF47">
            <v>114711.4515038589</v>
          </cell>
        </row>
        <row r="48">
          <cell r="D48" t="str">
            <v>Stock Units</v>
          </cell>
          <cell r="E48">
            <v>0</v>
          </cell>
          <cell r="F48">
            <v>0</v>
          </cell>
          <cell r="G48">
            <v>0</v>
          </cell>
          <cell r="H48">
            <v>0</v>
          </cell>
          <cell r="I48">
            <v>0</v>
          </cell>
          <cell r="J48">
            <v>0</v>
          </cell>
          <cell r="K48">
            <v>465.45260647891263</v>
          </cell>
          <cell r="L48">
            <v>471.9815704803562</v>
          </cell>
          <cell r="M48">
            <v>480.86671726562918</v>
          </cell>
          <cell r="N48">
            <v>491.47092742499888</v>
          </cell>
          <cell r="O48">
            <v>498.77800200110198</v>
          </cell>
          <cell r="P48">
            <v>504.59284683023191</v>
          </cell>
          <cell r="Q48">
            <v>509.77912194325569</v>
          </cell>
          <cell r="R48">
            <v>517.91287974723753</v>
          </cell>
          <cell r="S48">
            <v>528.08697093558214</v>
          </cell>
          <cell r="T48">
            <v>539.81250119436629</v>
          </cell>
          <cell r="U48">
            <v>552.61922078888199</v>
          </cell>
          <cell r="V48">
            <v>570.89311702116447</v>
          </cell>
          <cell r="W48">
            <v>592.76179593015661</v>
          </cell>
          <cell r="X48">
            <v>615.9697333461296</v>
          </cell>
          <cell r="Y48">
            <v>631.52706601318096</v>
          </cell>
          <cell r="Z48">
            <v>642.28325837911939</v>
          </cell>
          <cell r="AA48">
            <v>652.09015722607683</v>
          </cell>
          <cell r="AB48">
            <v>663.67177289414064</v>
          </cell>
          <cell r="AC48">
            <v>672.6255356008146</v>
          </cell>
          <cell r="AD48">
            <v>689.26903594120563</v>
          </cell>
          <cell r="AE48">
            <v>701.72196209005438</v>
          </cell>
          <cell r="AF48">
            <v>714.73073366321626</v>
          </cell>
          <cell r="AG48">
            <v>726.73783398143519</v>
          </cell>
          <cell r="AH48">
            <v>736.04910011137179</v>
          </cell>
          <cell r="AI48">
            <v>748.59356732698757</v>
          </cell>
          <cell r="AJ48">
            <v>761.23297303781987</v>
          </cell>
          <cell r="AK48">
            <v>773.46814081221578</v>
          </cell>
          <cell r="AL48">
            <v>784.33342013220204</v>
          </cell>
          <cell r="AM48">
            <v>795.03905240350423</v>
          </cell>
          <cell r="AN48">
            <v>804.97439528262385</v>
          </cell>
          <cell r="AO48">
            <v>814.88718677400732</v>
          </cell>
          <cell r="AP48">
            <v>825.58390656549693</v>
          </cell>
          <cell r="AQ48">
            <v>836.72524100800138</v>
          </cell>
          <cell r="AR48">
            <v>850.09927970849992</v>
          </cell>
          <cell r="AS48">
            <v>861.29853556637931</v>
          </cell>
          <cell r="AT48">
            <v>873.30883168031482</v>
          </cell>
          <cell r="AU48">
            <v>885.83617978268342</v>
          </cell>
          <cell r="AV48">
            <v>899.20838247583572</v>
          </cell>
          <cell r="AW48">
            <v>913.3100370816752</v>
          </cell>
          <cell r="AX48">
            <v>927.63726482987397</v>
          </cell>
          <cell r="AY48">
            <v>941.80703425107947</v>
          </cell>
          <cell r="AZ48">
            <v>956.08318109637537</v>
          </cell>
          <cell r="BA48">
            <v>971.02409586317833</v>
          </cell>
          <cell r="BB48">
            <v>987.40374583112191</v>
          </cell>
          <cell r="BC48">
            <v>1003.9471922987451</v>
          </cell>
          <cell r="BD48">
            <v>1020.6560732310445</v>
          </cell>
          <cell r="BE48">
            <v>1037.5320429726669</v>
          </cell>
          <cell r="BF48">
            <v>1054.5767724117054</v>
          </cell>
        </row>
        <row r="49">
          <cell r="D49" t="str">
            <v>Stock Units</v>
          </cell>
          <cell r="E49">
            <v>0</v>
          </cell>
          <cell r="F49">
            <v>0</v>
          </cell>
          <cell r="G49">
            <v>0</v>
          </cell>
          <cell r="H49">
            <v>0</v>
          </cell>
          <cell r="I49">
            <v>0</v>
          </cell>
          <cell r="J49">
            <v>0</v>
          </cell>
          <cell r="K49">
            <v>4001.1489260126491</v>
          </cell>
          <cell r="L49">
            <v>4085.1056133320494</v>
          </cell>
          <cell r="M49">
            <v>4190.3645346674075</v>
          </cell>
          <cell r="N49">
            <v>4311.7529614644727</v>
          </cell>
          <cell r="O49">
            <v>4405.2712929449626</v>
          </cell>
          <cell r="P49">
            <v>4486.3838400108025</v>
          </cell>
          <cell r="Q49">
            <v>4562.5564326160256</v>
          </cell>
          <cell r="R49">
            <v>4665.8946503731213</v>
          </cell>
          <cell r="S49">
            <v>4788.6938872944211</v>
          </cell>
          <cell r="T49">
            <v>4926.8529655246057</v>
          </cell>
          <cell r="U49">
            <v>5076.3266576928145</v>
          </cell>
          <cell r="V49">
            <v>5277.8542807984413</v>
          </cell>
          <cell r="W49">
            <v>5514.9824867355719</v>
          </cell>
          <cell r="X49">
            <v>5767.22908949253</v>
          </cell>
          <cell r="Y49">
            <v>5950.1301969031974</v>
          </cell>
          <cell r="Z49">
            <v>6089.3475256451393</v>
          </cell>
          <cell r="AA49">
            <v>6220.7773845079737</v>
          </cell>
          <cell r="AB49">
            <v>6370.3988479735208</v>
          </cell>
          <cell r="AC49">
            <v>6496.0072301222181</v>
          </cell>
          <cell r="AD49">
            <v>6697.3901279563224</v>
          </cell>
          <cell r="AE49">
            <v>6859.7704309497749</v>
          </cell>
          <cell r="AF49">
            <v>7029.0859086562741</v>
          </cell>
          <cell r="AG49">
            <v>7190.0255060529862</v>
          </cell>
          <cell r="AH49">
            <v>7325.5508143695615</v>
          </cell>
          <cell r="AI49">
            <v>7450.4000017583958</v>
          </cell>
          <cell r="AJ49">
            <v>7576.1940673772851</v>
          </cell>
          <cell r="AK49">
            <v>7697.9649427714839</v>
          </cell>
          <cell r="AL49">
            <v>7806.1019621073328</v>
          </cell>
          <cell r="AM49">
            <v>7912.6500893878538</v>
          </cell>
          <cell r="AN49">
            <v>8011.5318883169784</v>
          </cell>
          <cell r="AO49">
            <v>8110.1892438811547</v>
          </cell>
          <cell r="AP49">
            <v>8216.6486694381911</v>
          </cell>
          <cell r="AQ49">
            <v>8327.5331356865736</v>
          </cell>
          <cell r="AR49">
            <v>8460.6386582380219</v>
          </cell>
          <cell r="AS49">
            <v>8572.0995891156053</v>
          </cell>
          <cell r="AT49">
            <v>8691.6324225433582</v>
          </cell>
          <cell r="AU49">
            <v>8816.3112314425362</v>
          </cell>
          <cell r="AV49">
            <v>8949.3984810756301</v>
          </cell>
          <cell r="AW49">
            <v>9089.7456228167666</v>
          </cell>
          <cell r="AX49">
            <v>9232.3377880440512</v>
          </cell>
          <cell r="AY49">
            <v>9373.3628445344875</v>
          </cell>
          <cell r="AZ49">
            <v>9515.4466255387615</v>
          </cell>
          <cell r="BA49">
            <v>9664.146529282707</v>
          </cell>
          <cell r="BB49">
            <v>9827.1654884032359</v>
          </cell>
          <cell r="BC49">
            <v>9991.8146371149724</v>
          </cell>
          <cell r="BD49">
            <v>10158.110277313825</v>
          </cell>
          <cell r="BE49">
            <v>10326.068873914664</v>
          </cell>
          <cell r="BF49">
            <v>10495.707056481515</v>
          </cell>
        </row>
        <row r="50">
          <cell r="D50" t="str">
            <v>Stock Units</v>
          </cell>
          <cell r="E50">
            <v>0</v>
          </cell>
          <cell r="F50">
            <v>0</v>
          </cell>
          <cell r="G50">
            <v>0</v>
          </cell>
          <cell r="H50">
            <v>0</v>
          </cell>
          <cell r="I50">
            <v>0</v>
          </cell>
          <cell r="J50">
            <v>0</v>
          </cell>
          <cell r="K50">
            <v>1934.397196290392</v>
          </cell>
          <cell r="L50">
            <v>1968.2499351903464</v>
          </cell>
          <cell r="M50">
            <v>2012.1478107581893</v>
          </cell>
          <cell r="N50">
            <v>2063.5164004061739</v>
          </cell>
          <cell r="O50">
            <v>2101.2964270826383</v>
          </cell>
          <cell r="P50">
            <v>2132.9766469345354</v>
          </cell>
          <cell r="Q50">
            <v>2162.156426414831</v>
          </cell>
          <cell r="R50">
            <v>2204.0271508877863</v>
          </cell>
          <cell r="S50">
            <v>2254.8413205147922</v>
          </cell>
          <cell r="T50">
            <v>2312.5916134562954</v>
          </cell>
          <cell r="U50">
            <v>2375.3230100483111</v>
          </cell>
          <cell r="V50">
            <v>2461.9964054155939</v>
          </cell>
          <cell r="W50">
            <v>2564.7438590550951</v>
          </cell>
          <cell r="X50">
            <v>2673.9276455752884</v>
          </cell>
          <cell r="Y50">
            <v>2750.4519462119624</v>
          </cell>
          <cell r="Z50">
            <v>2806.4407038349077</v>
          </cell>
          <cell r="AA50">
            <v>2858.5742644640095</v>
          </cell>
          <cell r="AB50">
            <v>2918.7921366707014</v>
          </cell>
          <cell r="AC50">
            <v>2967.745178270814</v>
          </cell>
          <cell r="AD50">
            <v>3050.9911085115468</v>
          </cell>
          <cell r="AE50">
            <v>3116.1020065863358</v>
          </cell>
          <cell r="AF50">
            <v>3184.0436694322466</v>
          </cell>
          <cell r="AG50">
            <v>3247.879104526412</v>
          </cell>
          <cell r="AH50">
            <v>3299.9700000268931</v>
          </cell>
          <cell r="AI50">
            <v>3356.2113098411292</v>
          </cell>
          <cell r="AJ50">
            <v>3412.8782627082733</v>
          </cell>
          <cell r="AK50">
            <v>3467.7328730796371</v>
          </cell>
          <cell r="AL50">
            <v>3516.4457861073711</v>
          </cell>
          <cell r="AM50">
            <v>3564.4429446138779</v>
          </cell>
          <cell r="AN50">
            <v>3608.9866217084018</v>
          </cell>
          <cell r="AO50">
            <v>3653.4291929079823</v>
          </cell>
          <cell r="AP50">
            <v>3701.3863935964537</v>
          </cell>
          <cell r="AQ50">
            <v>3751.3369599580833</v>
          </cell>
          <cell r="AR50">
            <v>3811.2975338982815</v>
          </cell>
          <cell r="AS50">
            <v>3861.507782573316</v>
          </cell>
          <cell r="AT50">
            <v>3915.3542132821226</v>
          </cell>
          <cell r="AU50">
            <v>3971.5187720207387</v>
          </cell>
          <cell r="AV50">
            <v>4031.4711144867565</v>
          </cell>
          <cell r="AW50">
            <v>4094.6938494143183</v>
          </cell>
          <cell r="AX50">
            <v>4158.9279089973743</v>
          </cell>
          <cell r="AY50">
            <v>4222.4560268772839</v>
          </cell>
          <cell r="AZ50">
            <v>4286.4610725981829</v>
          </cell>
          <cell r="BA50">
            <v>4353.4465094337802</v>
          </cell>
          <cell r="BB50">
            <v>4426.882308074084</v>
          </cell>
          <cell r="BC50">
            <v>4501.0524647007915</v>
          </cell>
          <cell r="BD50">
            <v>4575.9643228937657</v>
          </cell>
          <cell r="BE50">
            <v>4651.625299668669</v>
          </cell>
          <cell r="BF50">
            <v>4728.0428862113222</v>
          </cell>
        </row>
        <row r="51">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row>
        <row r="53">
          <cell r="D53" t="str">
            <v>Small Off</v>
          </cell>
        </row>
        <row r="55">
          <cell r="D55"/>
        </row>
        <row r="57">
          <cell r="D57"/>
          <cell r="E57"/>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row>
        <row r="58">
          <cell r="D58" t="str">
            <v>Stock Units</v>
          </cell>
          <cell r="E58">
            <v>1981</v>
          </cell>
          <cell r="F58">
            <v>1982</v>
          </cell>
          <cell r="G58">
            <v>1983</v>
          </cell>
          <cell r="H58">
            <v>1984</v>
          </cell>
          <cell r="I58">
            <v>1985</v>
          </cell>
          <cell r="J58">
            <v>1986</v>
          </cell>
          <cell r="K58">
            <v>1987</v>
          </cell>
          <cell r="L58">
            <v>1988</v>
          </cell>
          <cell r="M58">
            <v>1989</v>
          </cell>
          <cell r="N58">
            <v>1990</v>
          </cell>
          <cell r="O58">
            <v>1991</v>
          </cell>
          <cell r="P58">
            <v>1992</v>
          </cell>
          <cell r="Q58">
            <v>1993</v>
          </cell>
          <cell r="R58">
            <v>1994</v>
          </cell>
          <cell r="S58">
            <v>1995</v>
          </cell>
          <cell r="T58">
            <v>1996</v>
          </cell>
          <cell r="U58">
            <v>1997</v>
          </cell>
          <cell r="V58">
            <v>1998</v>
          </cell>
          <cell r="W58">
            <v>1999</v>
          </cell>
          <cell r="X58">
            <v>2000</v>
          </cell>
          <cell r="Y58">
            <v>2001</v>
          </cell>
          <cell r="Z58">
            <v>2002</v>
          </cell>
          <cell r="AA58">
            <v>2003</v>
          </cell>
          <cell r="AB58">
            <v>2004</v>
          </cell>
          <cell r="AC58">
            <v>2005</v>
          </cell>
          <cell r="AD58">
            <v>2006</v>
          </cell>
          <cell r="AE58">
            <v>2007</v>
          </cell>
          <cell r="AF58">
            <v>2008</v>
          </cell>
          <cell r="AG58">
            <v>2009</v>
          </cell>
          <cell r="AH58">
            <v>2010</v>
          </cell>
          <cell r="AI58">
            <v>2011</v>
          </cell>
          <cell r="AJ58">
            <v>2012</v>
          </cell>
          <cell r="AK58">
            <v>2013</v>
          </cell>
          <cell r="AL58">
            <v>2014</v>
          </cell>
          <cell r="AM58">
            <v>2015</v>
          </cell>
          <cell r="AN58">
            <v>2016</v>
          </cell>
          <cell r="AO58">
            <v>2017</v>
          </cell>
          <cell r="AP58">
            <v>2018</v>
          </cell>
          <cell r="AQ58">
            <v>2019</v>
          </cell>
          <cell r="AR58">
            <v>2020</v>
          </cell>
          <cell r="AS58">
            <v>2021</v>
          </cell>
          <cell r="AT58">
            <v>2022</v>
          </cell>
          <cell r="AU58">
            <v>2023</v>
          </cell>
          <cell r="AV58">
            <v>2024</v>
          </cell>
          <cell r="AW58">
            <v>2025</v>
          </cell>
          <cell r="AX58">
            <v>2026</v>
          </cell>
          <cell r="AY58">
            <v>2027</v>
          </cell>
          <cell r="AZ58">
            <v>2028</v>
          </cell>
          <cell r="BA58">
            <v>2029</v>
          </cell>
          <cell r="BB58">
            <v>2030</v>
          </cell>
          <cell r="BC58">
            <v>2031</v>
          </cell>
          <cell r="BD58">
            <v>2032</v>
          </cell>
          <cell r="BE58">
            <v>2033</v>
          </cell>
          <cell r="BF58">
            <v>2034</v>
          </cell>
        </row>
        <row r="59">
          <cell r="D59" t="str">
            <v>Stock Units</v>
          </cell>
          <cell r="E59">
            <v>0</v>
          </cell>
          <cell r="F59">
            <v>0</v>
          </cell>
          <cell r="G59">
            <v>0</v>
          </cell>
          <cell r="H59">
            <v>0</v>
          </cell>
          <cell r="I59">
            <v>0</v>
          </cell>
          <cell r="J59">
            <v>0</v>
          </cell>
          <cell r="K59">
            <v>269.85945020346696</v>
          </cell>
          <cell r="L59">
            <v>273.64480366653243</v>
          </cell>
          <cell r="M59">
            <v>278.79622143297155</v>
          </cell>
          <cell r="N59">
            <v>284.9443153175402</v>
          </cell>
          <cell r="O59">
            <v>289.18080062292915</v>
          </cell>
          <cell r="P59">
            <v>292.55212308791266</v>
          </cell>
          <cell r="Q59">
            <v>295.55901429686315</v>
          </cell>
          <cell r="R59">
            <v>300.2747928283776</v>
          </cell>
          <cell r="S59">
            <v>306.17351294765353</v>
          </cell>
          <cell r="T59">
            <v>312.97172420468507</v>
          </cell>
          <cell r="U59">
            <v>320.3967858770867</v>
          </cell>
          <cell r="V59">
            <v>330.9915994449475</v>
          </cell>
          <cell r="W59">
            <v>343.67059100050164</v>
          </cell>
          <cell r="X59">
            <v>357.12605594849884</v>
          </cell>
          <cell r="Y59">
            <v>366.14586415608937</v>
          </cell>
          <cell r="Z59">
            <v>372.38207406822869</v>
          </cell>
          <cell r="AA59">
            <v>378.06790393404737</v>
          </cell>
          <cell r="AB59">
            <v>384.78267659435073</v>
          </cell>
          <cell r="AC59">
            <v>389.97387640211207</v>
          </cell>
          <cell r="AD59">
            <v>399.62342135857074</v>
          </cell>
          <cell r="AE59">
            <v>406.84336117021928</v>
          </cell>
          <cell r="AF59">
            <v>414.38556825143587</v>
          </cell>
          <cell r="AG59">
            <v>421.34702779706896</v>
          </cell>
          <cell r="AH59">
            <v>426.74550043111719</v>
          </cell>
          <cell r="AI59">
            <v>434.01851379226355</v>
          </cell>
          <cell r="AJ59">
            <v>441.34657045914207</v>
          </cell>
          <cell r="AK59">
            <v>448.44025863015293</v>
          </cell>
          <cell r="AL59">
            <v>454.73971482136335</v>
          </cell>
          <cell r="AM59">
            <v>460.94661107374253</v>
          </cell>
          <cell r="AN59">
            <v>466.70691003785117</v>
          </cell>
          <cell r="AO59">
            <v>472.45413419045133</v>
          </cell>
          <cell r="AP59">
            <v>478.65586317796044</v>
          </cell>
          <cell r="AQ59">
            <v>485.11537021549032</v>
          </cell>
          <cell r="AR59">
            <v>492.86935135230016</v>
          </cell>
          <cell r="AS59">
            <v>499.36243998565863</v>
          </cell>
          <cell r="AT59">
            <v>506.32575238518712</v>
          </cell>
          <cell r="AU59">
            <v>513.58884045120226</v>
          </cell>
          <cell r="AV59">
            <v>521.34175711028411</v>
          </cell>
          <cell r="AW59">
            <v>529.51759436185489</v>
          </cell>
          <cell r="AX59">
            <v>537.82421408908579</v>
          </cell>
          <cell r="AY59">
            <v>546.03954285143459</v>
          </cell>
          <cell r="AZ59">
            <v>554.31654696542932</v>
          </cell>
          <cell r="BA59">
            <v>562.97896927950205</v>
          </cell>
          <cell r="BB59">
            <v>572.47553944227934</v>
          </cell>
          <cell r="BC59">
            <v>582.06707530668427</v>
          </cell>
          <cell r="BD59">
            <v>591.75452652973343</v>
          </cell>
          <cell r="BE59">
            <v>601.53885226501291</v>
          </cell>
          <cell r="BF59">
            <v>611.42102125764518</v>
          </cell>
        </row>
        <row r="60">
          <cell r="D60" t="str">
            <v>Stock Units</v>
          </cell>
          <cell r="E60">
            <v>0</v>
          </cell>
          <cell r="F60">
            <v>0</v>
          </cell>
          <cell r="G60">
            <v>0</v>
          </cell>
          <cell r="H60">
            <v>0</v>
          </cell>
          <cell r="I60">
            <v>0</v>
          </cell>
          <cell r="J60">
            <v>0</v>
          </cell>
          <cell r="K60">
            <v>449.76575033911161</v>
          </cell>
          <cell r="L60">
            <v>456.07467277755404</v>
          </cell>
          <cell r="M60">
            <v>464.66036905495258</v>
          </cell>
          <cell r="N60">
            <v>474.90719219590034</v>
          </cell>
          <cell r="O60">
            <v>481.96800103821533</v>
          </cell>
          <cell r="P60">
            <v>487.58687181318777</v>
          </cell>
          <cell r="Q60">
            <v>492.59835716143863</v>
          </cell>
          <cell r="R60">
            <v>500.457988047296</v>
          </cell>
          <cell r="S60">
            <v>510.28918824608922</v>
          </cell>
          <cell r="T60">
            <v>521.61954034114183</v>
          </cell>
          <cell r="U60">
            <v>533.99464312847783</v>
          </cell>
          <cell r="V60">
            <v>551.6526657415792</v>
          </cell>
          <cell r="W60">
            <v>572.78431833416937</v>
          </cell>
          <cell r="X60">
            <v>595.21009324749809</v>
          </cell>
          <cell r="Y60">
            <v>610.2431069268157</v>
          </cell>
          <cell r="Z60">
            <v>620.63679011371448</v>
          </cell>
          <cell r="AA60">
            <v>630.11317322341233</v>
          </cell>
          <cell r="AB60">
            <v>641.30446099058463</v>
          </cell>
          <cell r="AC60">
            <v>649.95646067018686</v>
          </cell>
          <cell r="AD60">
            <v>666.03903559761784</v>
          </cell>
          <cell r="AE60">
            <v>678.07226861703214</v>
          </cell>
          <cell r="AF60">
            <v>690.64261375239312</v>
          </cell>
          <cell r="AG60">
            <v>702.24504632844832</v>
          </cell>
          <cell r="AH60">
            <v>711.24250071852873</v>
          </cell>
          <cell r="AI60">
            <v>723.36418965377266</v>
          </cell>
          <cell r="AJ60">
            <v>735.57761743190338</v>
          </cell>
          <cell r="AK60">
            <v>747.40043105025495</v>
          </cell>
          <cell r="AL60">
            <v>757.89952470227217</v>
          </cell>
          <cell r="AM60">
            <v>768.24435178957083</v>
          </cell>
          <cell r="AN60">
            <v>777.84485006308523</v>
          </cell>
          <cell r="AO60">
            <v>787.42355698408562</v>
          </cell>
          <cell r="AP60">
            <v>797.75977196326733</v>
          </cell>
          <cell r="AQ60">
            <v>808.52561702581727</v>
          </cell>
          <cell r="AR60">
            <v>821.44891892050032</v>
          </cell>
          <cell r="AS60">
            <v>832.27073330943097</v>
          </cell>
          <cell r="AT60">
            <v>843.87625397531178</v>
          </cell>
          <cell r="AU60">
            <v>855.98140075200376</v>
          </cell>
          <cell r="AV60">
            <v>868.90292851714003</v>
          </cell>
          <cell r="AW60">
            <v>882.52932393642482</v>
          </cell>
          <cell r="AX60">
            <v>896.37369014847638</v>
          </cell>
          <cell r="AY60">
            <v>910.06590475239091</v>
          </cell>
          <cell r="AZ60">
            <v>923.8609116090488</v>
          </cell>
          <cell r="BA60">
            <v>938.29828213250357</v>
          </cell>
          <cell r="BB60">
            <v>954.12589907046549</v>
          </cell>
          <cell r="BC60">
            <v>970.11179217780727</v>
          </cell>
          <cell r="BD60">
            <v>986.2575442162223</v>
          </cell>
          <cell r="BE60">
            <v>1002.5647537750216</v>
          </cell>
          <cell r="BF60">
            <v>1019.0350354294087</v>
          </cell>
        </row>
        <row r="61">
          <cell r="D61" t="str">
            <v>Stock Units</v>
          </cell>
          <cell r="E61">
            <v>0</v>
          </cell>
          <cell r="F61">
            <v>0</v>
          </cell>
          <cell r="G61">
            <v>0</v>
          </cell>
          <cell r="H61">
            <v>0</v>
          </cell>
          <cell r="I61">
            <v>0</v>
          </cell>
          <cell r="J61">
            <v>0</v>
          </cell>
          <cell r="K61">
            <v>254.0536962588919</v>
          </cell>
          <cell r="L61">
            <v>257.61734036404772</v>
          </cell>
          <cell r="M61">
            <v>262.46703795125779</v>
          </cell>
          <cell r="N61">
            <v>268.25503601893223</v>
          </cell>
          <cell r="O61">
            <v>272.243389030728</v>
          </cell>
          <cell r="P61">
            <v>275.41725206522216</v>
          </cell>
          <cell r="Q61">
            <v>278.248028698415</v>
          </cell>
          <cell r="R61">
            <v>282.68760257943438</v>
          </cell>
          <cell r="S61">
            <v>288.24083278267108</v>
          </cell>
          <cell r="T61">
            <v>294.64087064125073</v>
          </cell>
          <cell r="U61">
            <v>301.63104408672979</v>
          </cell>
          <cell r="V61">
            <v>311.60531604963296</v>
          </cell>
          <cell r="W61">
            <v>323.54169503171101</v>
          </cell>
          <cell r="X61">
            <v>336.20906911234169</v>
          </cell>
          <cell r="Y61">
            <v>344.70058428054102</v>
          </cell>
          <cell r="Z61">
            <v>350.5715373919877</v>
          </cell>
          <cell r="AA61">
            <v>355.92434639171444</v>
          </cell>
          <cell r="AB61">
            <v>362.24583267875022</v>
          </cell>
          <cell r="AC61">
            <v>367.13298226045225</v>
          </cell>
          <cell r="AD61">
            <v>376.21735029557686</v>
          </cell>
          <cell r="AE61">
            <v>383.01441593301536</v>
          </cell>
          <cell r="AF61">
            <v>390.11487354340608</v>
          </cell>
          <cell r="AG61">
            <v>396.66859818633174</v>
          </cell>
          <cell r="AH61">
            <v>401.75088055887181</v>
          </cell>
          <cell r="AI61">
            <v>408.59791121111095</v>
          </cell>
          <cell r="AJ61">
            <v>415.49676126513504</v>
          </cell>
          <cell r="AK61">
            <v>422.17496986073729</v>
          </cell>
          <cell r="AL61">
            <v>428.10546489654683</v>
          </cell>
          <cell r="AM61">
            <v>433.94882125862154</v>
          </cell>
          <cell r="AN61">
            <v>439.37173767783412</v>
          </cell>
          <cell r="AO61">
            <v>444.78234508141247</v>
          </cell>
          <cell r="AP61">
            <v>450.62083682696613</v>
          </cell>
          <cell r="AQ61">
            <v>456.70200848005254</v>
          </cell>
          <cell r="AR61">
            <v>464.00183647215351</v>
          </cell>
          <cell r="AS61">
            <v>470.11462283630556</v>
          </cell>
          <cell r="AT61">
            <v>476.67009181088383</v>
          </cell>
          <cell r="AU61">
            <v>483.50777849568868</v>
          </cell>
          <cell r="AV61">
            <v>490.80660435686121</v>
          </cell>
          <cell r="AW61">
            <v>498.5035802167269</v>
          </cell>
          <cell r="AX61">
            <v>506.32367858100105</v>
          </cell>
          <cell r="AY61">
            <v>514.05783292128092</v>
          </cell>
          <cell r="AZ61">
            <v>521.85005026821818</v>
          </cell>
          <cell r="BA61">
            <v>530.0051117485051</v>
          </cell>
          <cell r="BB61">
            <v>538.94546477233439</v>
          </cell>
          <cell r="BC61">
            <v>547.97522132640188</v>
          </cell>
          <cell r="BD61">
            <v>557.09527544601008</v>
          </cell>
          <cell r="BE61">
            <v>566.30653010681442</v>
          </cell>
          <cell r="BF61">
            <v>575.60989731422671</v>
          </cell>
        </row>
        <row r="62">
          <cell r="D62" t="str">
            <v>Stock Units</v>
          </cell>
          <cell r="E62">
            <v>0</v>
          </cell>
          <cell r="F62">
            <v>0</v>
          </cell>
          <cell r="G62">
            <v>0</v>
          </cell>
          <cell r="H62">
            <v>0</v>
          </cell>
          <cell r="I62">
            <v>0</v>
          </cell>
          <cell r="J62">
            <v>0</v>
          </cell>
          <cell r="K62">
            <v>1079.4378008138679</v>
          </cell>
          <cell r="L62">
            <v>1094.5792146661297</v>
          </cell>
          <cell r="M62">
            <v>1115.1848857318862</v>
          </cell>
          <cell r="N62">
            <v>1139.7772612701608</v>
          </cell>
          <cell r="O62">
            <v>1156.7232024917166</v>
          </cell>
          <cell r="P62">
            <v>1170.2084923516506</v>
          </cell>
          <cell r="Q62">
            <v>1182.2360571874526</v>
          </cell>
          <cell r="R62">
            <v>1201.0991713135104</v>
          </cell>
          <cell r="S62">
            <v>1224.6940517906141</v>
          </cell>
          <cell r="T62">
            <v>1251.8868968187403</v>
          </cell>
          <cell r="U62">
            <v>1281.5871435083468</v>
          </cell>
          <cell r="V62">
            <v>1323.96639777979</v>
          </cell>
          <cell r="W62">
            <v>1374.6823640020066</v>
          </cell>
          <cell r="X62">
            <v>1428.5042237939954</v>
          </cell>
          <cell r="Y62">
            <v>1464.5834566243575</v>
          </cell>
          <cell r="Z62">
            <v>1489.5282962729148</v>
          </cell>
          <cell r="AA62">
            <v>1512.2716157361895</v>
          </cell>
          <cell r="AB62">
            <v>1539.1307063774029</v>
          </cell>
          <cell r="AC62">
            <v>1559.8955056084483</v>
          </cell>
          <cell r="AD62">
            <v>1598.493685434283</v>
          </cell>
          <cell r="AE62">
            <v>1627.3734446808771</v>
          </cell>
          <cell r="AF62">
            <v>1657.5422730057435</v>
          </cell>
          <cell r="AG62">
            <v>1685.3881111882758</v>
          </cell>
          <cell r="AH62">
            <v>1706.9820017244688</v>
          </cell>
          <cell r="AI62">
            <v>1736.0740551690542</v>
          </cell>
          <cell r="AJ62">
            <v>1765.3862818365683</v>
          </cell>
          <cell r="AK62">
            <v>1793.7610345206117</v>
          </cell>
          <cell r="AL62">
            <v>1818.9588592854534</v>
          </cell>
          <cell r="AM62">
            <v>1843.7864442949701</v>
          </cell>
          <cell r="AN62">
            <v>1866.8276401514047</v>
          </cell>
          <cell r="AO62">
            <v>1889.8165367618053</v>
          </cell>
          <cell r="AP62">
            <v>1914.6234527118418</v>
          </cell>
          <cell r="AQ62">
            <v>1940.4614808619613</v>
          </cell>
          <cell r="AR62">
            <v>1971.4774054092006</v>
          </cell>
          <cell r="AS62">
            <v>1997.4497599426345</v>
          </cell>
          <cell r="AT62">
            <v>2025.3030095407485</v>
          </cell>
          <cell r="AU62">
            <v>2054.355361804809</v>
          </cell>
          <cell r="AV62">
            <v>2085.3670284411364</v>
          </cell>
          <cell r="AW62">
            <v>2118.0703774474196</v>
          </cell>
          <cell r="AX62">
            <v>2151.2968563563431</v>
          </cell>
          <cell r="AY62">
            <v>2184.1581714057384</v>
          </cell>
          <cell r="AZ62">
            <v>2217.2661878617173</v>
          </cell>
          <cell r="BA62">
            <v>2251.9158771180082</v>
          </cell>
          <cell r="BB62">
            <v>2289.9021577691174</v>
          </cell>
          <cell r="BC62">
            <v>2328.2683012267371</v>
          </cell>
          <cell r="BD62">
            <v>2367.0181061189337</v>
          </cell>
          <cell r="BE62">
            <v>2406.1554090600516</v>
          </cell>
          <cell r="BF62">
            <v>2445.6840850305807</v>
          </cell>
        </row>
        <row r="63">
          <cell r="D63" t="str">
            <v>Stock Units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row>
        <row r="64">
          <cell r="D64" t="str">
            <v>Stock Units</v>
          </cell>
          <cell r="E64">
            <v>0</v>
          </cell>
          <cell r="F64">
            <v>0</v>
          </cell>
          <cell r="G64">
            <v>0</v>
          </cell>
          <cell r="H64">
            <v>0</v>
          </cell>
          <cell r="I64">
            <v>0</v>
          </cell>
          <cell r="J64">
            <v>0</v>
          </cell>
          <cell r="K64">
            <v>59407.237880063614</v>
          </cell>
          <cell r="L64">
            <v>60240.55090086352</v>
          </cell>
          <cell r="M64">
            <v>61374.591233487394</v>
          </cell>
          <cell r="N64">
            <v>62728.041244721586</v>
          </cell>
          <cell r="O64">
            <v>63660.667062060493</v>
          </cell>
          <cell r="P64">
            <v>64402.834718211387</v>
          </cell>
          <cell r="Q64">
            <v>65064.775966497902</v>
          </cell>
          <cell r="R64">
            <v>66102.914066905898</v>
          </cell>
          <cell r="S64">
            <v>67401.46658767006</v>
          </cell>
          <cell r="T64">
            <v>68898.034349150708</v>
          </cell>
          <cell r="U64">
            <v>70532.597840308517</v>
          </cell>
          <cell r="V64">
            <v>72864.954959713723</v>
          </cell>
          <cell r="W64">
            <v>75656.125944654996</v>
          </cell>
          <cell r="X64">
            <v>78618.230871311593</v>
          </cell>
          <cell r="Y64">
            <v>80603.864101561165</v>
          </cell>
          <cell r="Z64">
            <v>81976.712098698699</v>
          </cell>
          <cell r="AA64">
            <v>83228.398660461069</v>
          </cell>
          <cell r="AB64">
            <v>84706.59813222471</v>
          </cell>
          <cell r="AC64">
            <v>85849.396139224642</v>
          </cell>
          <cell r="AD64">
            <v>87973.660500656086</v>
          </cell>
          <cell r="AE64">
            <v>89563.068177678157</v>
          </cell>
          <cell r="AF64">
            <v>91223.420223443856</v>
          </cell>
          <cell r="AG64">
            <v>92755.925692153774</v>
          </cell>
          <cell r="AH64">
            <v>93944.353029859063</v>
          </cell>
          <cell r="AI64">
            <v>95545.444392510006</v>
          </cell>
          <cell r="AJ64">
            <v>97158.653065690058</v>
          </cell>
          <cell r="AK64">
            <v>98720.267529458157</v>
          </cell>
          <cell r="AL64">
            <v>100107.03865118137</v>
          </cell>
          <cell r="AM64">
            <v>101473.43349814319</v>
          </cell>
          <cell r="AN64">
            <v>102741.51379165551</v>
          </cell>
          <cell r="AO64">
            <v>104006.71577782328</v>
          </cell>
          <cell r="AP64">
            <v>105371.97309584884</v>
          </cell>
          <cell r="AQ64">
            <v>106793.97803537255</v>
          </cell>
          <cell r="AR64">
            <v>108500.95031877665</v>
          </cell>
          <cell r="AS64">
            <v>109930.34795790853</v>
          </cell>
          <cell r="AT64">
            <v>111463.26131647384</v>
          </cell>
          <cell r="AU64">
            <v>113062.16771073311</v>
          </cell>
          <cell r="AV64">
            <v>114768.90565851709</v>
          </cell>
          <cell r="AW64">
            <v>116568.74593873165</v>
          </cell>
          <cell r="AX64">
            <v>118397.37685657712</v>
          </cell>
          <cell r="AY64">
            <v>120205.91085336619</v>
          </cell>
          <cell r="AZ64">
            <v>122028.02214857416</v>
          </cell>
          <cell r="BA64">
            <v>123934.97994694547</v>
          </cell>
          <cell r="BB64">
            <v>126025.56822272924</v>
          </cell>
          <cell r="BC64">
            <v>128137.06238127085</v>
          </cell>
          <cell r="BD64">
            <v>130269.67148139788</v>
          </cell>
          <cell r="BE64">
            <v>132423.60667252616</v>
          </cell>
          <cell r="BF64">
            <v>134599.08121556573</v>
          </cell>
        </row>
        <row r="65">
          <cell r="D65" t="str">
            <v>Stock Units</v>
          </cell>
          <cell r="E65">
            <v>0</v>
          </cell>
          <cell r="F65">
            <v>0</v>
          </cell>
          <cell r="G65">
            <v>0</v>
          </cell>
          <cell r="H65">
            <v>0</v>
          </cell>
          <cell r="I65">
            <v>0</v>
          </cell>
          <cell r="J65">
            <v>0</v>
          </cell>
          <cell r="K65">
            <v>546.1485523905551</v>
          </cell>
          <cell r="L65">
            <v>553.80944887789701</v>
          </cell>
          <cell r="M65">
            <v>564.23502172249619</v>
          </cell>
          <cell r="N65">
            <v>576.67769353734911</v>
          </cell>
          <cell r="O65">
            <v>585.25160234438749</v>
          </cell>
          <cell r="P65">
            <v>592.07457216258081</v>
          </cell>
          <cell r="Q65">
            <v>598.15999655563439</v>
          </cell>
          <cell r="R65">
            <v>607.7039114210919</v>
          </cell>
          <cell r="S65">
            <v>619.64189414384111</v>
          </cell>
          <cell r="T65">
            <v>633.40029035369628</v>
          </cell>
          <cell r="U65">
            <v>648.42732268751013</v>
          </cell>
          <cell r="V65">
            <v>669.86938109447806</v>
          </cell>
          <cell r="W65">
            <v>695.52945295268785</v>
          </cell>
          <cell r="X65">
            <v>722.76097179536623</v>
          </cell>
          <cell r="Y65">
            <v>741.01549351658753</v>
          </cell>
          <cell r="Z65">
            <v>753.63649683276026</v>
          </cell>
          <cell r="AA65">
            <v>765.14362674062352</v>
          </cell>
          <cell r="AB65">
            <v>778.7331577549769</v>
          </cell>
          <cell r="AC65">
            <v>789.23924252629524</v>
          </cell>
          <cell r="AD65">
            <v>808.76824180804715</v>
          </cell>
          <cell r="AE65">
            <v>823.3801432015531</v>
          </cell>
          <cell r="AF65">
            <v>838.64425745113931</v>
          </cell>
          <cell r="AG65">
            <v>852.73303978026036</v>
          </cell>
          <cell r="AH65">
            <v>863.65860867170545</v>
          </cell>
          <cell r="AI65">
            <v>878.37792169080615</v>
          </cell>
          <cell r="AJ65">
            <v>893.2086327792415</v>
          </cell>
          <cell r="AK65">
            <v>907.56502282890096</v>
          </cell>
          <cell r="AL65">
            <v>920.31402560454308</v>
          </cell>
          <cell r="AM65">
            <v>932.87570317603218</v>
          </cell>
          <cell r="AN65">
            <v>944.53354557589171</v>
          </cell>
          <cell r="AO65">
            <v>956.16492683320917</v>
          </cell>
          <cell r="AP65">
            <v>968.71614676007437</v>
          </cell>
          <cell r="AQ65">
            <v>981.78906458838708</v>
          </cell>
          <cell r="AR65">
            <v>997.48177266268056</v>
          </cell>
          <cell r="AS65">
            <v>1010.6226537953537</v>
          </cell>
          <cell r="AT65">
            <v>1024.71518597823</v>
          </cell>
          <cell r="AU65">
            <v>1039.4144119276955</v>
          </cell>
          <cell r="AV65">
            <v>1055.1049656843627</v>
          </cell>
          <cell r="AW65">
            <v>1071.6514371018341</v>
          </cell>
          <cell r="AX65">
            <v>1088.4625894845483</v>
          </cell>
          <cell r="AY65">
            <v>1105.0889848454904</v>
          </cell>
          <cell r="AZ65">
            <v>1121.8402003822468</v>
          </cell>
          <cell r="BA65">
            <v>1139.371435265663</v>
          </cell>
          <cell r="BB65">
            <v>1158.5908401935451</v>
          </cell>
          <cell r="BC65">
            <v>1178.0024391707063</v>
          </cell>
          <cell r="BD65">
            <v>1197.6081541376391</v>
          </cell>
          <cell r="BE65">
            <v>1217.4099262542411</v>
          </cell>
          <cell r="BF65">
            <v>1237.4097160920091</v>
          </cell>
        </row>
        <row r="66">
          <cell r="D66" t="str">
            <v>Stock Units</v>
          </cell>
          <cell r="E66">
            <v>0</v>
          </cell>
          <cell r="F66">
            <v>0</v>
          </cell>
          <cell r="G66">
            <v>0</v>
          </cell>
          <cell r="H66">
            <v>0</v>
          </cell>
          <cell r="I66">
            <v>0</v>
          </cell>
          <cell r="J66">
            <v>0</v>
          </cell>
          <cell r="K66">
            <v>4694.8317904410187</v>
          </cell>
          <cell r="L66">
            <v>4793.3441257566765</v>
          </cell>
          <cell r="M66">
            <v>4916.8518829661125</v>
          </cell>
          <cell r="N66">
            <v>5059.2855328143878</v>
          </cell>
          <cell r="O66">
            <v>5169.0172233218791</v>
          </cell>
          <cell r="P66">
            <v>5264.1923271758233</v>
          </cell>
          <cell r="Q66">
            <v>5353.5710321268789</v>
          </cell>
          <cell r="R66">
            <v>5474.8250916144889</v>
          </cell>
          <cell r="S66">
            <v>5618.9141450340903</v>
          </cell>
          <cell r="T66">
            <v>5781.0259895585823</v>
          </cell>
          <cell r="U66">
            <v>5956.4140730322051</v>
          </cell>
          <cell r="V66">
            <v>6192.8807252623164</v>
          </cell>
          <cell r="W66">
            <v>6471.1200660691893</v>
          </cell>
          <cell r="X66">
            <v>6767.0988940390562</v>
          </cell>
          <cell r="Y66">
            <v>6981.7097344393906</v>
          </cell>
          <cell r="Z66">
            <v>7145.0632993388845</v>
          </cell>
          <cell r="AA66">
            <v>7299.2792735534013</v>
          </cell>
          <cell r="AB66">
            <v>7474.8407475699123</v>
          </cell>
          <cell r="AC66">
            <v>7622.2259703052341</v>
          </cell>
          <cell r="AD66">
            <v>7858.5228061105654</v>
          </cell>
          <cell r="AE66">
            <v>8049.055131383152</v>
          </cell>
          <cell r="AF66">
            <v>8247.7249889788654</v>
          </cell>
          <cell r="AG66">
            <v>8436.5668322020938</v>
          </cell>
          <cell r="AH66">
            <v>8595.5882877038894</v>
          </cell>
          <cell r="AI66">
            <v>8742.0826933864973</v>
          </cell>
          <cell r="AJ66">
            <v>8889.6857917057914</v>
          </cell>
          <cell r="AK66">
            <v>9032.5681956157714</v>
          </cell>
          <cell r="AL66">
            <v>9159.4530293196276</v>
          </cell>
          <cell r="AM66">
            <v>9284.4735032930985</v>
          </cell>
          <cell r="AN66">
            <v>9400.498530527233</v>
          </cell>
          <cell r="AO66">
            <v>9516.2602024440839</v>
          </cell>
          <cell r="AP66">
            <v>9641.1765963947946</v>
          </cell>
          <cell r="AQ66">
            <v>9771.2852044059891</v>
          </cell>
          <cell r="AR66">
            <v>9927.467353661943</v>
          </cell>
          <cell r="AS66">
            <v>10058.252368504594</v>
          </cell>
          <cell r="AT66">
            <v>10198.508719056725</v>
          </cell>
          <cell r="AU66">
            <v>10344.803207574429</v>
          </cell>
          <cell r="AV66">
            <v>10500.963915919388</v>
          </cell>
          <cell r="AW66">
            <v>10665.643170535499</v>
          </cell>
          <cell r="AX66">
            <v>10832.956670421647</v>
          </cell>
          <cell r="AY66">
            <v>10998.431370489821</v>
          </cell>
          <cell r="AZ66">
            <v>11165.148347113254</v>
          </cell>
          <cell r="BA66">
            <v>11339.628489752762</v>
          </cell>
          <cell r="BB66">
            <v>11530.910195551794</v>
          </cell>
          <cell r="BC66">
            <v>11724.104718408818</v>
          </cell>
          <cell r="BD66">
            <v>11919.231186494411</v>
          </cell>
          <cell r="BE66">
            <v>12116.308919260862</v>
          </cell>
          <cell r="BF66">
            <v>12315.357429354975</v>
          </cell>
        </row>
        <row r="67">
          <cell r="D67" t="str">
            <v>Stock Units</v>
          </cell>
          <cell r="E67">
            <v>0</v>
          </cell>
          <cell r="F67">
            <v>0</v>
          </cell>
          <cell r="G67">
            <v>0</v>
          </cell>
          <cell r="H67">
            <v>0</v>
          </cell>
          <cell r="I67">
            <v>0</v>
          </cell>
          <cell r="J67">
            <v>0</v>
          </cell>
          <cell r="K67">
            <v>2269.7654149890541</v>
          </cell>
          <cell r="L67">
            <v>2309.4872343264287</v>
          </cell>
          <cell r="M67">
            <v>2360.9957249024383</v>
          </cell>
          <cell r="N67">
            <v>2421.2701341206462</v>
          </cell>
          <cell r="O67">
            <v>2465.600118723627</v>
          </cell>
          <cell r="P67">
            <v>2502.7727673900858</v>
          </cell>
          <cell r="Q67">
            <v>2537.0114720410206</v>
          </cell>
          <cell r="R67">
            <v>2586.1413624748479</v>
          </cell>
          <cell r="S67">
            <v>2645.7652313637946</v>
          </cell>
          <cell r="T67">
            <v>2713.5277456372246</v>
          </cell>
          <cell r="U67">
            <v>2787.1349420762876</v>
          </cell>
          <cell r="V67">
            <v>2888.8349836094326</v>
          </cell>
          <cell r="W67">
            <v>3009.3958576617551</v>
          </cell>
          <cell r="X67">
            <v>3137.5089375381795</v>
          </cell>
          <cell r="Y67">
            <v>3227.3003264651475</v>
          </cell>
          <cell r="Z67">
            <v>3292.9959064238401</v>
          </cell>
          <cell r="AA67">
            <v>3354.1679103448005</v>
          </cell>
          <cell r="AB67">
            <v>3424.8258103671401</v>
          </cell>
          <cell r="AC67">
            <v>3482.2658857536921</v>
          </cell>
          <cell r="AD67">
            <v>3579.94423938311</v>
          </cell>
          <cell r="AE67">
            <v>3656.3434736626277</v>
          </cell>
          <cell r="AF67">
            <v>3736.0642450017449</v>
          </cell>
          <cell r="AG67">
            <v>3810.9668881121538</v>
          </cell>
          <cell r="AH67">
            <v>3872.0888300119559</v>
          </cell>
          <cell r="AI67">
            <v>3938.0807473673171</v>
          </cell>
          <cell r="AJ67">
            <v>4004.5721019026296</v>
          </cell>
          <cell r="AK67">
            <v>4068.9369064589996</v>
          </cell>
          <cell r="AL67">
            <v>4126.0952219620185</v>
          </cell>
          <cell r="AM67">
            <v>4182.4136919250304</v>
          </cell>
          <cell r="AN67">
            <v>4234.6799472315815</v>
          </cell>
          <cell r="AO67">
            <v>4286.8275678213158</v>
          </cell>
          <cell r="AP67">
            <v>4343.0991524426772</v>
          </cell>
          <cell r="AQ67">
            <v>4401.7096943748957</v>
          </cell>
          <cell r="AR67">
            <v>4472.0656880939459</v>
          </cell>
          <cell r="AS67">
            <v>4530.9809337007664</v>
          </cell>
          <cell r="AT67">
            <v>4594.1627695604511</v>
          </cell>
          <cell r="AU67">
            <v>4660.0646294357148</v>
          </cell>
          <cell r="AV67">
            <v>4730.4109645823455</v>
          </cell>
          <cell r="AW67">
            <v>4804.5946831354904</v>
          </cell>
          <cell r="AX67">
            <v>4879.9650606285732</v>
          </cell>
          <cell r="AY67">
            <v>4954.5071066570144</v>
          </cell>
          <cell r="AZ67">
            <v>5029.6087659443056</v>
          </cell>
          <cell r="BA67">
            <v>5108.2075294913902</v>
          </cell>
          <cell r="BB67">
            <v>5194.3749599940338</v>
          </cell>
          <cell r="BC67">
            <v>5281.4040648017053</v>
          </cell>
          <cell r="BD67">
            <v>5369.3034606574529</v>
          </cell>
          <cell r="BE67">
            <v>5458.0818504717581</v>
          </cell>
          <cell r="BF67">
            <v>5547.7480241842059</v>
          </cell>
        </row>
        <row r="68">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row>
        <row r="70">
          <cell r="D70" t="str">
            <v>Big Box</v>
          </cell>
        </row>
        <row r="72">
          <cell r="D72"/>
        </row>
        <row r="74">
          <cell r="D74"/>
          <cell r="E74"/>
          <cell r="F74"/>
          <cell r="G74"/>
          <cell r="H74"/>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row>
        <row r="75">
          <cell r="D75" t="str">
            <v>Stock Units</v>
          </cell>
          <cell r="E75">
            <v>1981</v>
          </cell>
          <cell r="F75">
            <v>1982</v>
          </cell>
          <cell r="G75">
            <v>1983</v>
          </cell>
          <cell r="H75">
            <v>1984</v>
          </cell>
          <cell r="I75">
            <v>1985</v>
          </cell>
          <cell r="J75">
            <v>1986</v>
          </cell>
          <cell r="K75">
            <v>1987</v>
          </cell>
          <cell r="L75">
            <v>1988</v>
          </cell>
          <cell r="M75">
            <v>1989</v>
          </cell>
          <cell r="N75">
            <v>1990</v>
          </cell>
          <cell r="O75">
            <v>1991</v>
          </cell>
          <cell r="P75">
            <v>1992</v>
          </cell>
          <cell r="Q75">
            <v>1993</v>
          </cell>
          <cell r="R75">
            <v>1994</v>
          </cell>
          <cell r="S75">
            <v>1995</v>
          </cell>
          <cell r="T75">
            <v>1996</v>
          </cell>
          <cell r="U75">
            <v>1997</v>
          </cell>
          <cell r="V75">
            <v>1998</v>
          </cell>
          <cell r="W75">
            <v>1999</v>
          </cell>
          <cell r="X75">
            <v>2000</v>
          </cell>
          <cell r="Y75">
            <v>2001</v>
          </cell>
          <cell r="Z75">
            <v>2002</v>
          </cell>
          <cell r="AA75">
            <v>2003</v>
          </cell>
          <cell r="AB75">
            <v>2004</v>
          </cell>
          <cell r="AC75">
            <v>2005</v>
          </cell>
          <cell r="AD75">
            <v>2006</v>
          </cell>
          <cell r="AE75">
            <v>2007</v>
          </cell>
          <cell r="AF75">
            <v>2008</v>
          </cell>
          <cell r="AG75">
            <v>2009</v>
          </cell>
          <cell r="AH75">
            <v>2010</v>
          </cell>
          <cell r="AI75">
            <v>2011</v>
          </cell>
          <cell r="AJ75">
            <v>2012</v>
          </cell>
          <cell r="AK75">
            <v>2013</v>
          </cell>
          <cell r="AL75">
            <v>2014</v>
          </cell>
          <cell r="AM75">
            <v>2015</v>
          </cell>
          <cell r="AN75">
            <v>2016</v>
          </cell>
          <cell r="AO75">
            <v>2017</v>
          </cell>
          <cell r="AP75">
            <v>2018</v>
          </cell>
          <cell r="AQ75">
            <v>2019</v>
          </cell>
          <cell r="AR75">
            <v>2020</v>
          </cell>
          <cell r="AS75">
            <v>2021</v>
          </cell>
          <cell r="AT75">
            <v>2022</v>
          </cell>
          <cell r="AU75">
            <v>2023</v>
          </cell>
          <cell r="AV75">
            <v>2024</v>
          </cell>
          <cell r="AW75">
            <v>2025</v>
          </cell>
          <cell r="AX75">
            <v>2026</v>
          </cell>
          <cell r="AY75">
            <v>2027</v>
          </cell>
          <cell r="AZ75">
            <v>2028</v>
          </cell>
          <cell r="BA75">
            <v>2029</v>
          </cell>
          <cell r="BB75">
            <v>2030</v>
          </cell>
          <cell r="BC75">
            <v>2031</v>
          </cell>
          <cell r="BD75">
            <v>2032</v>
          </cell>
          <cell r="BE75">
            <v>2033</v>
          </cell>
          <cell r="BF75">
            <v>2034</v>
          </cell>
        </row>
        <row r="76">
          <cell r="D76" t="str">
            <v>Stock Units</v>
          </cell>
          <cell r="E76">
            <v>0</v>
          </cell>
          <cell r="F76">
            <v>0</v>
          </cell>
          <cell r="G76">
            <v>0</v>
          </cell>
          <cell r="H76">
            <v>0</v>
          </cell>
          <cell r="I76">
            <v>0</v>
          </cell>
          <cell r="J76">
            <v>0</v>
          </cell>
          <cell r="K76">
            <v>742.84856372693741</v>
          </cell>
          <cell r="L76">
            <v>759.11125310328725</v>
          </cell>
          <cell r="M76">
            <v>773.4291758644481</v>
          </cell>
          <cell r="N76">
            <v>784.92070290371589</v>
          </cell>
          <cell r="O76">
            <v>793.69266034173404</v>
          </cell>
          <cell r="P76">
            <v>804.72941462427275</v>
          </cell>
          <cell r="Q76">
            <v>821.5939307604591</v>
          </cell>
          <cell r="R76">
            <v>843.95067534863006</v>
          </cell>
          <cell r="S76">
            <v>864.4872668823366</v>
          </cell>
          <cell r="T76">
            <v>875.71918803287792</v>
          </cell>
          <cell r="U76">
            <v>889.73272333653597</v>
          </cell>
          <cell r="V76">
            <v>909.14641630625374</v>
          </cell>
          <cell r="W76">
            <v>933.55975992749461</v>
          </cell>
          <cell r="X76">
            <v>954.65158644426242</v>
          </cell>
          <cell r="Y76">
            <v>973.67476960904685</v>
          </cell>
          <cell r="Z76">
            <v>989.18763912388658</v>
          </cell>
          <cell r="AA76">
            <v>1003.8869409829198</v>
          </cell>
          <cell r="AB76">
            <v>1019.7732206178009</v>
          </cell>
          <cell r="AC76">
            <v>1041.282068308923</v>
          </cell>
          <cell r="AD76">
            <v>1069.1598757484119</v>
          </cell>
          <cell r="AE76">
            <v>1092.4735413096143</v>
          </cell>
          <cell r="AF76">
            <v>1114.199879991193</v>
          </cell>
          <cell r="AG76">
            <v>1135.3243684125625</v>
          </cell>
          <cell r="AH76">
            <v>1144.467411839136</v>
          </cell>
          <cell r="AI76">
            <v>1150.3193094295375</v>
          </cell>
          <cell r="AJ76">
            <v>1164.0588980954544</v>
          </cell>
          <cell r="AK76">
            <v>1179.056492505923</v>
          </cell>
          <cell r="AL76">
            <v>1193.4487284063412</v>
          </cell>
          <cell r="AM76">
            <v>1203.9081982294076</v>
          </cell>
          <cell r="AN76">
            <v>1211.2989878743128</v>
          </cell>
          <cell r="AO76">
            <v>1217.9841757526819</v>
          </cell>
          <cell r="AP76">
            <v>1224.5954157181143</v>
          </cell>
          <cell r="AQ76">
            <v>1231.592776274292</v>
          </cell>
          <cell r="AR76">
            <v>1241.9591259101855</v>
          </cell>
          <cell r="AS76">
            <v>1253.3356945058422</v>
          </cell>
          <cell r="AT76">
            <v>1263.0026413993016</v>
          </cell>
          <cell r="AU76">
            <v>1272.2460746104002</v>
          </cell>
          <cell r="AV76">
            <v>1280.9621196252735</v>
          </cell>
          <cell r="AW76">
            <v>1288.8882833270582</v>
          </cell>
          <cell r="AX76">
            <v>1296.0894824750781</v>
          </cell>
          <cell r="AY76">
            <v>1304.4169364197999</v>
          </cell>
          <cell r="AZ76">
            <v>1314.4375531778035</v>
          </cell>
          <cell r="BA76">
            <v>1325.0700936519315</v>
          </cell>
          <cell r="BB76">
            <v>1333.0801402857123</v>
          </cell>
          <cell r="BC76">
            <v>1341.170287385831</v>
          </cell>
          <cell r="BD76">
            <v>1349.3413359569508</v>
          </cell>
          <cell r="BE76">
            <v>1357.5940950137817</v>
          </cell>
          <cell r="BF76">
            <v>1365.929381661181</v>
          </cell>
        </row>
        <row r="77">
          <cell r="D77" t="str">
            <v>Stock Units</v>
          </cell>
          <cell r="E77">
            <v>0</v>
          </cell>
          <cell r="F77">
            <v>0</v>
          </cell>
          <cell r="G77">
            <v>0</v>
          </cell>
          <cell r="H77">
            <v>0</v>
          </cell>
          <cell r="I77">
            <v>0</v>
          </cell>
          <cell r="J77">
            <v>0</v>
          </cell>
          <cell r="K77">
            <v>3549.1653600287009</v>
          </cell>
          <cell r="L77">
            <v>3626.864875937928</v>
          </cell>
          <cell r="M77">
            <v>3695.2727291301412</v>
          </cell>
          <cell r="N77">
            <v>3750.1766916510874</v>
          </cell>
          <cell r="O77">
            <v>3792.0871549660628</v>
          </cell>
          <cell r="P77">
            <v>3844.8183143159695</v>
          </cell>
          <cell r="Q77">
            <v>3925.3932247444159</v>
          </cell>
          <cell r="R77">
            <v>4032.2087822212325</v>
          </cell>
          <cell r="S77">
            <v>4130.3280528822752</v>
          </cell>
          <cell r="T77">
            <v>4183.991676157083</v>
          </cell>
          <cell r="U77">
            <v>4250.945233719005</v>
          </cell>
          <cell r="V77">
            <v>4343.6995445743232</v>
          </cell>
          <cell r="W77">
            <v>4460.3410752091413</v>
          </cell>
          <cell r="X77">
            <v>4561.1131352336979</v>
          </cell>
          <cell r="Y77">
            <v>4652.0016770210023</v>
          </cell>
          <cell r="Z77">
            <v>4726.1187202585697</v>
          </cell>
          <cell r="AA77">
            <v>4796.348718029506</v>
          </cell>
          <cell r="AB77">
            <v>4872.2498318406042</v>
          </cell>
          <cell r="AC77">
            <v>4975.0143263648552</v>
          </cell>
          <cell r="AD77">
            <v>5108.2082952424125</v>
          </cell>
          <cell r="AE77">
            <v>5219.5958084792683</v>
          </cell>
          <cell r="AF77">
            <v>5323.3994266245891</v>
          </cell>
          <cell r="AG77">
            <v>5424.3275379711313</v>
          </cell>
          <cell r="AH77">
            <v>5468.0109676758721</v>
          </cell>
          <cell r="AI77">
            <v>5495.9700339411238</v>
          </cell>
          <cell r="AJ77">
            <v>5561.6147353449487</v>
          </cell>
          <cell r="AK77">
            <v>5633.2699086394096</v>
          </cell>
          <cell r="AL77">
            <v>5702.0328134969632</v>
          </cell>
          <cell r="AM77">
            <v>5752.0058359849472</v>
          </cell>
          <cell r="AN77">
            <v>5787.3173865106064</v>
          </cell>
          <cell r="AO77">
            <v>5819.257728596147</v>
          </cell>
          <cell r="AP77">
            <v>5850.8447639865462</v>
          </cell>
          <cell r="AQ77">
            <v>5884.2765977549507</v>
          </cell>
          <cell r="AR77">
            <v>5933.8047126819974</v>
          </cell>
          <cell r="AS77">
            <v>5988.1594293056905</v>
          </cell>
          <cell r="AT77">
            <v>6034.3459533522191</v>
          </cell>
          <cell r="AU77">
            <v>6078.5090231385784</v>
          </cell>
          <cell r="AV77">
            <v>6120.1523493207505</v>
          </cell>
          <cell r="AW77">
            <v>6158.0217981181668</v>
          </cell>
          <cell r="AX77">
            <v>6192.427527380929</v>
          </cell>
          <cell r="AY77">
            <v>6232.2142517834891</v>
          </cell>
          <cell r="AZ77">
            <v>6280.0905318495052</v>
          </cell>
          <cell r="BA77">
            <v>6330.8904474481178</v>
          </cell>
          <cell r="BB77">
            <v>6369.1606702539584</v>
          </cell>
          <cell r="BC77">
            <v>6407.8135952878583</v>
          </cell>
          <cell r="BD77">
            <v>6446.8530495720979</v>
          </cell>
          <cell r="BE77">
            <v>6486.2828983991785</v>
          </cell>
          <cell r="BF77">
            <v>6526.1070457145315</v>
          </cell>
        </row>
        <row r="78">
          <cell r="D78" t="str">
            <v>Stock Units</v>
          </cell>
          <cell r="E78">
            <v>0</v>
          </cell>
          <cell r="F78">
            <v>0</v>
          </cell>
          <cell r="G78">
            <v>0</v>
          </cell>
          <cell r="H78">
            <v>0</v>
          </cell>
          <cell r="I78">
            <v>0</v>
          </cell>
          <cell r="J78">
            <v>0</v>
          </cell>
          <cell r="K78">
            <v>233.11322892113523</v>
          </cell>
          <cell r="L78">
            <v>238.21662174785394</v>
          </cell>
          <cell r="M78">
            <v>242.70972756951983</v>
          </cell>
          <cell r="N78">
            <v>246.31588244975319</v>
          </cell>
          <cell r="O78">
            <v>249.06860948213236</v>
          </cell>
          <cell r="P78">
            <v>252.53205217185595</v>
          </cell>
          <cell r="Q78">
            <v>257.82430419018812</v>
          </cell>
          <cell r="R78">
            <v>264.84007183597356</v>
          </cell>
          <cell r="S78">
            <v>271.28465744496799</v>
          </cell>
          <cell r="T78">
            <v>274.80934542882022</v>
          </cell>
          <cell r="U78">
            <v>279.20693145476145</v>
          </cell>
          <cell r="V78">
            <v>285.29914038459924</v>
          </cell>
          <cell r="W78">
            <v>292.96028915462051</v>
          </cell>
          <cell r="X78">
            <v>299.57911299470464</v>
          </cell>
          <cell r="Y78">
            <v>305.54877608411357</v>
          </cell>
          <cell r="Z78">
            <v>310.41686801969388</v>
          </cell>
          <cell r="AA78">
            <v>315.02965437557521</v>
          </cell>
          <cell r="AB78">
            <v>320.01492610128389</v>
          </cell>
          <cell r="AC78">
            <v>326.76461531182065</v>
          </cell>
          <cell r="AD78">
            <v>335.51294710485308</v>
          </cell>
          <cell r="AE78">
            <v>342.82900601959727</v>
          </cell>
          <cell r="AF78">
            <v>349.64694605475995</v>
          </cell>
          <cell r="AG78">
            <v>356.27601952365973</v>
          </cell>
          <cell r="AH78">
            <v>359.14519701071242</v>
          </cell>
          <cell r="AI78">
            <v>360.98158037230934</v>
          </cell>
          <cell r="AJ78">
            <v>365.29319923294349</v>
          </cell>
          <cell r="AK78">
            <v>369.99959274272356</v>
          </cell>
          <cell r="AL78">
            <v>374.51601876273054</v>
          </cell>
          <cell r="AM78">
            <v>377.79830387751269</v>
          </cell>
          <cell r="AN78">
            <v>380.11760679136216</v>
          </cell>
          <cell r="AO78">
            <v>382.21548488976265</v>
          </cell>
          <cell r="AP78">
            <v>384.29015740145496</v>
          </cell>
          <cell r="AQ78">
            <v>386.4859983747379</v>
          </cell>
          <cell r="AR78">
            <v>389.73906145346911</v>
          </cell>
          <cell r="AS78">
            <v>393.30914123671704</v>
          </cell>
          <cell r="AT78">
            <v>396.34272481509464</v>
          </cell>
          <cell r="AU78">
            <v>399.24340560977157</v>
          </cell>
          <cell r="AV78">
            <v>401.9785867705794</v>
          </cell>
          <cell r="AW78">
            <v>404.46589536038198</v>
          </cell>
          <cell r="AX78">
            <v>406.72570290053108</v>
          </cell>
          <cell r="AY78">
            <v>409.33894033886816</v>
          </cell>
          <cell r="AZ78">
            <v>412.48350901989221</v>
          </cell>
          <cell r="BA78">
            <v>415.82010541731051</v>
          </cell>
          <cell r="BB78">
            <v>418.33373730109764</v>
          </cell>
          <cell r="BC78">
            <v>420.87250550372266</v>
          </cell>
          <cell r="BD78">
            <v>423.43666138837392</v>
          </cell>
          <cell r="BE78">
            <v>426.02645883187165</v>
          </cell>
          <cell r="BF78">
            <v>428.64215424980443</v>
          </cell>
        </row>
        <row r="79">
          <cell r="D79" t="str">
            <v>Stock Units</v>
          </cell>
          <cell r="E79">
            <v>0</v>
          </cell>
          <cell r="F79">
            <v>0</v>
          </cell>
          <cell r="G79">
            <v>0</v>
          </cell>
          <cell r="H79">
            <v>0</v>
          </cell>
          <cell r="I79">
            <v>0</v>
          </cell>
          <cell r="J79">
            <v>0</v>
          </cell>
          <cell r="K79">
            <v>1650.7745860598609</v>
          </cell>
          <cell r="L79">
            <v>1686.9138957850828</v>
          </cell>
          <cell r="M79">
            <v>1718.7315019209959</v>
          </cell>
          <cell r="N79">
            <v>1744.2682286749243</v>
          </cell>
          <cell r="O79">
            <v>1763.7614674260758</v>
          </cell>
          <cell r="P79">
            <v>1788.2875880539393</v>
          </cell>
          <cell r="Q79">
            <v>1825.764290578798</v>
          </cell>
          <cell r="R79">
            <v>1875.4459452191779</v>
          </cell>
          <cell r="S79">
            <v>1921.0828152940815</v>
          </cell>
          <cell r="T79">
            <v>1946.0426400730621</v>
          </cell>
          <cell r="U79">
            <v>1977.1838296367466</v>
          </cell>
          <cell r="V79">
            <v>2020.3253695694527</v>
          </cell>
          <cell r="W79">
            <v>2074.5772442833213</v>
          </cell>
          <cell r="X79">
            <v>2121.4479698761388</v>
          </cell>
          <cell r="Y79">
            <v>2163.7217102423265</v>
          </cell>
          <cell r="Z79">
            <v>2198.1947536086368</v>
          </cell>
          <cell r="AA79">
            <v>2230.8598688509328</v>
          </cell>
          <cell r="AB79">
            <v>2266.162712484002</v>
          </cell>
          <cell r="AC79">
            <v>2313.9601517976071</v>
          </cell>
          <cell r="AD79">
            <v>2375.9108349964708</v>
          </cell>
          <cell r="AE79">
            <v>2427.7189806880319</v>
          </cell>
          <cell r="AF79">
            <v>2475.9997333137626</v>
          </cell>
          <cell r="AG79">
            <v>2522.9430409168053</v>
          </cell>
          <cell r="AH79">
            <v>2543.2609151980801</v>
          </cell>
          <cell r="AI79">
            <v>2556.2651320656391</v>
          </cell>
          <cell r="AJ79">
            <v>2586.7975513232318</v>
          </cell>
          <cell r="AK79">
            <v>2620.1255389020507</v>
          </cell>
          <cell r="AL79">
            <v>2652.1082853474245</v>
          </cell>
          <cell r="AM79">
            <v>2675.3515516209059</v>
          </cell>
          <cell r="AN79">
            <v>2691.7755286095844</v>
          </cell>
          <cell r="AO79">
            <v>2706.6315016726267</v>
          </cell>
          <cell r="AP79">
            <v>2721.323146040254</v>
          </cell>
          <cell r="AQ79">
            <v>2736.8728361650933</v>
          </cell>
          <cell r="AR79">
            <v>2759.9091686893012</v>
          </cell>
          <cell r="AS79">
            <v>2785.1904322352048</v>
          </cell>
          <cell r="AT79">
            <v>2806.6725364428926</v>
          </cell>
          <cell r="AU79">
            <v>2827.2134991342227</v>
          </cell>
          <cell r="AV79">
            <v>2846.5824880561631</v>
          </cell>
          <cell r="AW79">
            <v>2864.1961851712404</v>
          </cell>
          <cell r="AX79">
            <v>2880.1988499446179</v>
          </cell>
          <cell r="AY79">
            <v>2898.7043031551111</v>
          </cell>
          <cell r="AZ79">
            <v>2920.9723403951189</v>
          </cell>
          <cell r="BA79">
            <v>2944.6002081154033</v>
          </cell>
          <cell r="BB79">
            <v>2962.4003117460275</v>
          </cell>
          <cell r="BC79">
            <v>2980.3784164129574</v>
          </cell>
          <cell r="BD79">
            <v>2998.5363021265575</v>
          </cell>
          <cell r="BE79">
            <v>3016.8757666972924</v>
          </cell>
          <cell r="BF79">
            <v>3035.3986259137355</v>
          </cell>
        </row>
        <row r="80">
          <cell r="D80" t="str">
            <v>Stock Units</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row>
        <row r="81">
          <cell r="D81" t="str">
            <v>Stock Units</v>
          </cell>
          <cell r="E81">
            <v>0</v>
          </cell>
          <cell r="F81">
            <v>0</v>
          </cell>
          <cell r="G81">
            <v>0</v>
          </cell>
          <cell r="H81">
            <v>0</v>
          </cell>
          <cell r="I81">
            <v>0</v>
          </cell>
          <cell r="J81">
            <v>0</v>
          </cell>
          <cell r="K81">
            <v>54510.574919544808</v>
          </cell>
          <cell r="L81">
            <v>55703.938669479532</v>
          </cell>
          <cell r="M81">
            <v>56754.594535930679</v>
          </cell>
          <cell r="N81">
            <v>57597.848162849237</v>
          </cell>
          <cell r="O81">
            <v>58241.538500913768</v>
          </cell>
          <cell r="P81">
            <v>59051.420690317958</v>
          </cell>
          <cell r="Q81">
            <v>60288.946769269074</v>
          </cell>
          <cell r="R81">
            <v>61929.495139876934</v>
          </cell>
          <cell r="S81">
            <v>63436.479828349329</v>
          </cell>
          <cell r="T81">
            <v>64260.68345377635</v>
          </cell>
          <cell r="U81">
            <v>65289.003226281871</v>
          </cell>
          <cell r="V81">
            <v>66713.589093125978</v>
          </cell>
          <cell r="W81">
            <v>68505.05166232794</v>
          </cell>
          <cell r="X81">
            <v>70052.779753453302</v>
          </cell>
          <cell r="Y81">
            <v>71448.709828231484</v>
          </cell>
          <cell r="Z81">
            <v>72587.051446155965</v>
          </cell>
          <cell r="AA81">
            <v>73665.693089119915</v>
          </cell>
          <cell r="AB81">
            <v>74831.43571623812</v>
          </cell>
          <cell r="AC81">
            <v>76409.765016112724</v>
          </cell>
          <cell r="AD81">
            <v>78455.451560081725</v>
          </cell>
          <cell r="AE81">
            <v>80166.21923909185</v>
          </cell>
          <cell r="AF81">
            <v>81760.508129532434</v>
          </cell>
          <cell r="AG81">
            <v>83310.632966488294</v>
          </cell>
          <cell r="AH81">
            <v>83981.553767891499</v>
          </cell>
          <cell r="AI81">
            <v>84410.968749085892</v>
          </cell>
          <cell r="AJ81">
            <v>85419.186189232263</v>
          </cell>
          <cell r="AK81">
            <v>86519.716679084973</v>
          </cell>
          <cell r="AL81">
            <v>87575.825678439374</v>
          </cell>
          <cell r="AM81">
            <v>88343.346464302493</v>
          </cell>
          <cell r="AN81">
            <v>88885.686063953792</v>
          </cell>
          <cell r="AO81">
            <v>89376.248276077837</v>
          </cell>
          <cell r="AP81">
            <v>89861.384155776817</v>
          </cell>
          <cell r="AQ81">
            <v>90374.853744952474</v>
          </cell>
          <cell r="AR81">
            <v>91135.541327943196</v>
          </cell>
          <cell r="AS81">
            <v>91970.359250521607</v>
          </cell>
          <cell r="AT81">
            <v>92679.724333272025</v>
          </cell>
          <cell r="AU81">
            <v>93358.011784000148</v>
          </cell>
          <cell r="AV81">
            <v>93997.599242312877</v>
          </cell>
          <cell r="AW81">
            <v>94579.224840568102</v>
          </cell>
          <cell r="AX81">
            <v>95107.652200916331</v>
          </cell>
          <cell r="AY81">
            <v>95718.724664818525</v>
          </cell>
          <cell r="AZ81">
            <v>96454.042207584862</v>
          </cell>
          <cell r="BA81">
            <v>97234.262998740756</v>
          </cell>
          <cell r="BB81">
            <v>97822.043965764678</v>
          </cell>
          <cell r="BC81">
            <v>98415.702742458845</v>
          </cell>
          <cell r="BD81">
            <v>99015.29810691996</v>
          </cell>
          <cell r="BE81">
            <v>99620.889425025671</v>
          </cell>
          <cell r="BF81">
            <v>100232.53665631246</v>
          </cell>
        </row>
        <row r="82">
          <cell r="D82" t="str">
            <v>Stock Units</v>
          </cell>
          <cell r="E82">
            <v>0</v>
          </cell>
          <cell r="F82">
            <v>0</v>
          </cell>
          <cell r="G82">
            <v>0</v>
          </cell>
          <cell r="H82">
            <v>0</v>
          </cell>
          <cell r="I82">
            <v>0</v>
          </cell>
          <cell r="J82">
            <v>0</v>
          </cell>
          <cell r="K82">
            <v>501.13206142305859</v>
          </cell>
          <cell r="L82">
            <v>512.10301223242004</v>
          </cell>
          <cell r="M82">
            <v>521.76200667483806</v>
          </cell>
          <cell r="N82">
            <v>529.51429013513689</v>
          </cell>
          <cell r="O82">
            <v>535.43192843758538</v>
          </cell>
          <cell r="P82">
            <v>542.87741826565946</v>
          </cell>
          <cell r="Q82">
            <v>554.25436660870855</v>
          </cell>
          <cell r="R82">
            <v>569.3364197340037</v>
          </cell>
          <cell r="S82">
            <v>583.19058187743724</v>
          </cell>
          <cell r="T82">
            <v>590.76773296146496</v>
          </cell>
          <cell r="U82">
            <v>600.22138499427467</v>
          </cell>
          <cell r="V82">
            <v>613.31803006139126</v>
          </cell>
          <cell r="W82">
            <v>629.78748266928392</v>
          </cell>
          <cell r="X82">
            <v>644.01621113110627</v>
          </cell>
          <cell r="Y82">
            <v>656.84941490869505</v>
          </cell>
          <cell r="Z82">
            <v>667.31453075889704</v>
          </cell>
          <cell r="AA82">
            <v>677.23080683694411</v>
          </cell>
          <cell r="AB82">
            <v>687.94782838145579</v>
          </cell>
          <cell r="AC82">
            <v>702.45788293175144</v>
          </cell>
          <cell r="AD82">
            <v>721.26449277429469</v>
          </cell>
          <cell r="AE82">
            <v>736.99209305852673</v>
          </cell>
          <cell r="AF82">
            <v>751.64886891072763</v>
          </cell>
          <cell r="AG82">
            <v>765.89963137568634</v>
          </cell>
          <cell r="AH82">
            <v>772.06760749325701</v>
          </cell>
          <cell r="AI82">
            <v>776.01534818484765</v>
          </cell>
          <cell r="AJ82">
            <v>785.28419344815586</v>
          </cell>
          <cell r="AK82">
            <v>795.40170025950079</v>
          </cell>
          <cell r="AL82">
            <v>805.1108269879395</v>
          </cell>
          <cell r="AM82">
            <v>812.16687573026741</v>
          </cell>
          <cell r="AN82">
            <v>817.15276630224821</v>
          </cell>
          <cell r="AO82">
            <v>821.66265182410939</v>
          </cell>
          <cell r="AP82">
            <v>826.12265144478249</v>
          </cell>
          <cell r="AQ82">
            <v>830.84313135315676</v>
          </cell>
          <cell r="AR82">
            <v>837.83636041239356</v>
          </cell>
          <cell r="AS82">
            <v>845.51109191306307</v>
          </cell>
          <cell r="AT82">
            <v>852.03249783741683</v>
          </cell>
          <cell r="AU82">
            <v>858.26819777128242</v>
          </cell>
          <cell r="AV82">
            <v>864.14811706983437</v>
          </cell>
          <cell r="AW82">
            <v>869.49517560774666</v>
          </cell>
          <cell r="AX82">
            <v>874.35316679192522</v>
          </cell>
          <cell r="AY82">
            <v>879.9709391960165</v>
          </cell>
          <cell r="AZ82">
            <v>886.73093386770938</v>
          </cell>
          <cell r="BA82">
            <v>893.90373756706811</v>
          </cell>
          <cell r="BB82">
            <v>899.307384255893</v>
          </cell>
          <cell r="BC82">
            <v>904.76506741160608</v>
          </cell>
          <cell r="BD82">
            <v>910.27732739887642</v>
          </cell>
          <cell r="BE82">
            <v>915.84470998601932</v>
          </cell>
          <cell r="BF82">
            <v>921.46776639903385</v>
          </cell>
        </row>
        <row r="83">
          <cell r="D83" t="str">
            <v>Stock Units</v>
          </cell>
          <cell r="E83">
            <v>0</v>
          </cell>
          <cell r="F83">
            <v>0</v>
          </cell>
          <cell r="G83">
            <v>0</v>
          </cell>
          <cell r="H83">
            <v>0</v>
          </cell>
          <cell r="I83">
            <v>0</v>
          </cell>
          <cell r="J83">
            <v>0</v>
          </cell>
          <cell r="K83">
            <v>4307.8585906344415</v>
          </cell>
          <cell r="L83">
            <v>4432.3656276362572</v>
          </cell>
          <cell r="M83">
            <v>4546.733907348791</v>
          </cell>
          <cell r="N83">
            <v>4645.513460155491</v>
          </cell>
          <cell r="O83">
            <v>4729.003472905858</v>
          </cell>
          <cell r="P83">
            <v>4826.7756701538665</v>
          </cell>
          <cell r="Q83">
            <v>4960.6127768362594</v>
          </cell>
          <cell r="R83">
            <v>5129.171061349035</v>
          </cell>
          <cell r="S83">
            <v>5288.3735601665248</v>
          </cell>
          <cell r="T83">
            <v>5391.9198807688135</v>
          </cell>
          <cell r="U83">
            <v>5513.5972520357882</v>
          </cell>
          <cell r="V83">
            <v>5670.0686940150608</v>
          </cell>
          <cell r="W83">
            <v>5859.4648999538904</v>
          </cell>
          <cell r="X83">
            <v>6029.8239115800498</v>
          </cell>
          <cell r="Y83">
            <v>6188.7126440038446</v>
          </cell>
          <cell r="Z83">
            <v>6326.6635611186621</v>
          </cell>
          <cell r="AA83">
            <v>6460.6129084735676</v>
          </cell>
          <cell r="AB83">
            <v>6603.4178827221949</v>
          </cell>
          <cell r="AC83">
            <v>6784.1187181586956</v>
          </cell>
          <cell r="AD83">
            <v>7008.2789762284247</v>
          </cell>
          <cell r="AE83">
            <v>7204.5579886779497</v>
          </cell>
          <cell r="AF83">
            <v>7392.1607451224863</v>
          </cell>
          <cell r="AG83">
            <v>7577.4751597815384</v>
          </cell>
          <cell r="AH83">
            <v>7684.0260927766967</v>
          </cell>
          <cell r="AI83">
            <v>7723.3161007854378</v>
          </cell>
          <cell r="AJ83">
            <v>7815.5645621402837</v>
          </cell>
          <cell r="AK83">
            <v>7916.2593530856466</v>
          </cell>
          <cell r="AL83">
            <v>8012.889728968953</v>
          </cell>
          <cell r="AM83">
            <v>8083.1152663723287</v>
          </cell>
          <cell r="AN83">
            <v>8132.73749230047</v>
          </cell>
          <cell r="AO83">
            <v>8177.6222636457305</v>
          </cell>
          <cell r="AP83">
            <v>8222.0105440584975</v>
          </cell>
          <cell r="AQ83">
            <v>8268.9912623716846</v>
          </cell>
          <cell r="AR83">
            <v>8338.5915849890389</v>
          </cell>
          <cell r="AS83">
            <v>8414.9745811591183</v>
          </cell>
          <cell r="AT83">
            <v>8479.8790698308057</v>
          </cell>
          <cell r="AU83">
            <v>8541.9400610361226</v>
          </cell>
          <cell r="AV83">
            <v>8600.4601347641074</v>
          </cell>
          <cell r="AW83">
            <v>8653.6768957396434</v>
          </cell>
          <cell r="AX83">
            <v>8702.0261991625739</v>
          </cell>
          <cell r="AY83">
            <v>8757.9372480362254</v>
          </cell>
          <cell r="AZ83">
            <v>8825.2162983942253</v>
          </cell>
          <cell r="BA83">
            <v>8896.6038430202552</v>
          </cell>
          <cell r="BB83">
            <v>8950.3837992703175</v>
          </cell>
          <cell r="BC83">
            <v>9004.7015550828783</v>
          </cell>
          <cell r="BD83">
            <v>9059.5624884535664</v>
          </cell>
          <cell r="BE83">
            <v>9114.9720311579604</v>
          </cell>
          <cell r="BF83">
            <v>9170.9356692893998</v>
          </cell>
        </row>
        <row r="84">
          <cell r="D84" t="str">
            <v>Stock Units</v>
          </cell>
          <cell r="E84">
            <v>0</v>
          </cell>
          <cell r="F84">
            <v>0</v>
          </cell>
          <cell r="G84">
            <v>0</v>
          </cell>
          <cell r="H84">
            <v>0</v>
          </cell>
          <cell r="I84">
            <v>0</v>
          </cell>
          <cell r="J84">
            <v>0</v>
          </cell>
          <cell r="K84">
            <v>2082.6791838621002</v>
          </cell>
          <cell r="L84">
            <v>2135.5637246840183</v>
          </cell>
          <cell r="M84">
            <v>2183.2708352897603</v>
          </cell>
          <cell r="N84">
            <v>2223.247319364652</v>
          </cell>
          <cell r="O84">
            <v>2255.7153556450935</v>
          </cell>
          <cell r="P84">
            <v>2294.810286318524</v>
          </cell>
          <cell r="Q84">
            <v>2350.7919195735421</v>
          </cell>
          <cell r="R84">
            <v>2422.8648796982966</v>
          </cell>
          <cell r="S84">
            <v>2490.1243433872169</v>
          </cell>
          <cell r="T84">
            <v>2530.8871167756688</v>
          </cell>
          <cell r="U84">
            <v>2579.931376372876</v>
          </cell>
          <cell r="V84">
            <v>2644.9553171469388</v>
          </cell>
          <cell r="W84">
            <v>2724.9454836258246</v>
          </cell>
          <cell r="X84">
            <v>2795.6775437445885</v>
          </cell>
          <cell r="Y84">
            <v>2860.7368533055105</v>
          </cell>
          <cell r="Z84">
            <v>2915.8142251885042</v>
          </cell>
          <cell r="AA84">
            <v>2968.783586247434</v>
          </cell>
          <cell r="AB84">
            <v>3025.556900157274</v>
          </cell>
          <cell r="AC84">
            <v>3099.3708752774037</v>
          </cell>
          <cell r="AD84">
            <v>3192.6162929030397</v>
          </cell>
          <cell r="AE84">
            <v>3272.7243325515519</v>
          </cell>
          <cell r="AF84">
            <v>3348.509739359878</v>
          </cell>
          <cell r="AG84">
            <v>3422.8979042986202</v>
          </cell>
          <cell r="AH84">
            <v>3461.4537839048758</v>
          </cell>
          <cell r="AI84">
            <v>3479.1529100204621</v>
          </cell>
          <cell r="AJ84">
            <v>3520.7084411653004</v>
          </cell>
          <cell r="AK84">
            <v>3566.0688239814112</v>
          </cell>
          <cell r="AL84">
            <v>3609.5982935853535</v>
          </cell>
          <cell r="AM84">
            <v>3641.2330706197749</v>
          </cell>
          <cell r="AN84">
            <v>3663.5865920199967</v>
          </cell>
          <cell r="AO84">
            <v>3683.8060134192565</v>
          </cell>
          <cell r="AP84">
            <v>3703.801778574224</v>
          </cell>
          <cell r="AQ84">
            <v>3724.9653695371203</v>
          </cell>
          <cell r="AR84">
            <v>3756.3185035811753</v>
          </cell>
          <cell r="AS84">
            <v>3790.7270555468508</v>
          </cell>
          <cell r="AT84">
            <v>3819.9648386038625</v>
          </cell>
          <cell r="AU84">
            <v>3847.9217000521171</v>
          </cell>
          <cell r="AV84">
            <v>3874.2834703264975</v>
          </cell>
          <cell r="AW84">
            <v>3898.2562362205504</v>
          </cell>
          <cell r="AX84">
            <v>3920.0363391590076</v>
          </cell>
          <cell r="AY84">
            <v>3945.2228116343836</v>
          </cell>
          <cell r="AZ84">
            <v>3975.5302729349305</v>
          </cell>
          <cell r="BA84">
            <v>4007.6885039828107</v>
          </cell>
          <cell r="BB84">
            <v>4031.9149746913117</v>
          </cell>
          <cell r="BC84">
            <v>4056.383710106898</v>
          </cell>
          <cell r="BD84">
            <v>4081.0971328766404</v>
          </cell>
          <cell r="BE84">
            <v>4106.0576898740801</v>
          </cell>
          <cell r="BF84">
            <v>4131.2678524414941</v>
          </cell>
        </row>
        <row r="85">
          <cell r="D85"/>
          <cell r="E85"/>
          <cell r="F85"/>
          <cell r="G85"/>
          <cell r="H85"/>
          <cell r="I85"/>
          <cell r="J85"/>
          <cell r="K85"/>
          <cell r="L85"/>
          <cell r="M85"/>
          <cell r="N85"/>
          <cell r="O85"/>
          <cell r="P85"/>
          <cell r="Q85"/>
          <cell r="R85"/>
          <cell r="S85"/>
          <cell r="T85"/>
          <cell r="U85"/>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row>
        <row r="87">
          <cell r="D87" t="str">
            <v>Small Box</v>
          </cell>
        </row>
        <row r="89">
          <cell r="D89"/>
        </row>
        <row r="91">
          <cell r="D91"/>
          <cell r="E91"/>
          <cell r="F91"/>
          <cell r="G91"/>
          <cell r="H91"/>
          <cell r="I91"/>
          <cell r="J91"/>
          <cell r="K91"/>
          <cell r="L91"/>
          <cell r="M91"/>
          <cell r="N91"/>
          <cell r="O91"/>
          <cell r="P91"/>
          <cell r="Q91"/>
          <cell r="R91"/>
          <cell r="S91"/>
          <cell r="T91"/>
          <cell r="U91"/>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row>
        <row r="92">
          <cell r="D92" t="str">
            <v>Stock Units</v>
          </cell>
          <cell r="E92">
            <v>1981</v>
          </cell>
          <cell r="F92">
            <v>1982</v>
          </cell>
          <cell r="G92">
            <v>1983</v>
          </cell>
          <cell r="H92">
            <v>1984</v>
          </cell>
          <cell r="I92">
            <v>1985</v>
          </cell>
          <cell r="J92">
            <v>1986</v>
          </cell>
          <cell r="K92">
            <v>1987</v>
          </cell>
          <cell r="L92">
            <v>1988</v>
          </cell>
          <cell r="M92">
            <v>1989</v>
          </cell>
          <cell r="N92">
            <v>1990</v>
          </cell>
          <cell r="O92">
            <v>1991</v>
          </cell>
          <cell r="P92">
            <v>1992</v>
          </cell>
          <cell r="Q92">
            <v>1993</v>
          </cell>
          <cell r="R92">
            <v>1994</v>
          </cell>
          <cell r="S92">
            <v>1995</v>
          </cell>
          <cell r="T92">
            <v>1996</v>
          </cell>
          <cell r="U92">
            <v>1997</v>
          </cell>
          <cell r="V92">
            <v>1998</v>
          </cell>
          <cell r="W92">
            <v>1999</v>
          </cell>
          <cell r="X92">
            <v>2000</v>
          </cell>
          <cell r="Y92">
            <v>2001</v>
          </cell>
          <cell r="Z92">
            <v>2002</v>
          </cell>
          <cell r="AA92">
            <v>2003</v>
          </cell>
          <cell r="AB92">
            <v>2004</v>
          </cell>
          <cell r="AC92">
            <v>2005</v>
          </cell>
          <cell r="AD92">
            <v>2006</v>
          </cell>
          <cell r="AE92">
            <v>2007</v>
          </cell>
          <cell r="AF92">
            <v>2008</v>
          </cell>
          <cell r="AG92">
            <v>2009</v>
          </cell>
          <cell r="AH92">
            <v>2010</v>
          </cell>
          <cell r="AI92">
            <v>2011</v>
          </cell>
          <cell r="AJ92">
            <v>2012</v>
          </cell>
          <cell r="AK92">
            <v>2013</v>
          </cell>
          <cell r="AL92">
            <v>2014</v>
          </cell>
          <cell r="AM92">
            <v>2015</v>
          </cell>
          <cell r="AN92">
            <v>2016</v>
          </cell>
          <cell r="AO92">
            <v>2017</v>
          </cell>
          <cell r="AP92">
            <v>2018</v>
          </cell>
          <cell r="AQ92">
            <v>2019</v>
          </cell>
          <cell r="AR92">
            <v>2020</v>
          </cell>
          <cell r="AS92">
            <v>2021</v>
          </cell>
          <cell r="AT92">
            <v>2022</v>
          </cell>
          <cell r="AU92">
            <v>2023</v>
          </cell>
          <cell r="AV92">
            <v>2024</v>
          </cell>
          <cell r="AW92">
            <v>2025</v>
          </cell>
          <cell r="AX92">
            <v>2026</v>
          </cell>
          <cell r="AY92">
            <v>2027</v>
          </cell>
          <cell r="AZ92">
            <v>2028</v>
          </cell>
          <cell r="BA92">
            <v>2029</v>
          </cell>
          <cell r="BB92">
            <v>2030</v>
          </cell>
          <cell r="BC92">
            <v>2031</v>
          </cell>
          <cell r="BD92">
            <v>2032</v>
          </cell>
          <cell r="BE92">
            <v>2033</v>
          </cell>
          <cell r="BF92">
            <v>2034</v>
          </cell>
        </row>
        <row r="93">
          <cell r="D93" t="str">
            <v>Stock Units</v>
          </cell>
          <cell r="E93">
            <v>0</v>
          </cell>
          <cell r="F93">
            <v>0</v>
          </cell>
          <cell r="G93">
            <v>0</v>
          </cell>
          <cell r="H93">
            <v>0</v>
          </cell>
          <cell r="I93">
            <v>0</v>
          </cell>
          <cell r="J93">
            <v>0</v>
          </cell>
          <cell r="K93">
            <v>1372.0289147930007</v>
          </cell>
          <cell r="L93">
            <v>1402.0658309912408</v>
          </cell>
          <cell r="M93">
            <v>1428.5107956681957</v>
          </cell>
          <cell r="N93">
            <v>1449.7354545595017</v>
          </cell>
          <cell r="O93">
            <v>1465.9371137293222</v>
          </cell>
          <cell r="P93">
            <v>1486.3218149194756</v>
          </cell>
          <cell r="Q93">
            <v>1517.4702951113907</v>
          </cell>
          <cell r="R93">
            <v>1558.762829705141</v>
          </cell>
          <cell r="S93">
            <v>1596.6935719471037</v>
          </cell>
          <cell r="T93">
            <v>1617.4387430892561</v>
          </cell>
          <cell r="U93">
            <v>1643.3215092059838</v>
          </cell>
          <cell r="V93">
            <v>1679.1782765176558</v>
          </cell>
          <cell r="W93">
            <v>1724.2693152444028</v>
          </cell>
          <cell r="X93">
            <v>1763.2255672449662</v>
          </cell>
          <cell r="Y93">
            <v>1798.3610694562647</v>
          </cell>
          <cell r="Z93">
            <v>1827.0130808689094</v>
          </cell>
          <cell r="AA93">
            <v>1854.162446382494</v>
          </cell>
          <cell r="AB93">
            <v>1883.5041400625482</v>
          </cell>
          <cell r="AC93">
            <v>1923.2306232208925</v>
          </cell>
          <cell r="AD93">
            <v>1974.7204688714121</v>
          </cell>
          <cell r="AE93">
            <v>2017.7804205516061</v>
          </cell>
          <cell r="AF93">
            <v>2057.9086059440051</v>
          </cell>
          <cell r="AG93">
            <v>2096.9251839379317</v>
          </cell>
          <cell r="AH93">
            <v>2113.8122327430478</v>
          </cell>
          <cell r="AI93">
            <v>2124.6205900482787</v>
          </cell>
          <cell r="AJ93">
            <v>2149.9973812914659</v>
          </cell>
          <cell r="AK93">
            <v>2177.6976881753662</v>
          </cell>
          <cell r="AL93">
            <v>2204.2799079818174</v>
          </cell>
          <cell r="AM93">
            <v>2223.5983743979778</v>
          </cell>
          <cell r="AN93">
            <v>2237.2490396763592</v>
          </cell>
          <cell r="AO93">
            <v>2249.5964702534984</v>
          </cell>
          <cell r="AP93">
            <v>2261.8073202680685</v>
          </cell>
          <cell r="AQ93">
            <v>2274.731328577569</v>
          </cell>
          <cell r="AR93">
            <v>2293.8778035602254</v>
          </cell>
          <cell r="AS93">
            <v>2314.8901361224034</v>
          </cell>
          <cell r="AT93">
            <v>2332.7448258980035</v>
          </cell>
          <cell r="AU93">
            <v>2349.8172929617576</v>
          </cell>
          <cell r="AV93">
            <v>2365.9156828180244</v>
          </cell>
          <cell r="AW93">
            <v>2380.5551750554068</v>
          </cell>
          <cell r="AX93">
            <v>2393.8556698462912</v>
          </cell>
          <cell r="AY93">
            <v>2409.236338473343</v>
          </cell>
          <cell r="AZ93">
            <v>2427.744250593496</v>
          </cell>
          <cell r="BA93">
            <v>2447.3823756172833</v>
          </cell>
          <cell r="BB93">
            <v>2462.1767982318333</v>
          </cell>
          <cell r="BC93">
            <v>2477.1191650725286</v>
          </cell>
          <cell r="BD93">
            <v>2492.2109555816305</v>
          </cell>
          <cell r="BE93">
            <v>2507.4536639958237</v>
          </cell>
          <cell r="BF93">
            <v>2522.8487994941588</v>
          </cell>
        </row>
        <row r="94">
          <cell r="D94" t="str">
            <v>Stock Units</v>
          </cell>
          <cell r="E94">
            <v>0</v>
          </cell>
          <cell r="F94">
            <v>0</v>
          </cell>
          <cell r="G94">
            <v>0</v>
          </cell>
          <cell r="H94">
            <v>0</v>
          </cell>
          <cell r="I94">
            <v>0</v>
          </cell>
          <cell r="J94">
            <v>0</v>
          </cell>
          <cell r="K94">
            <v>6555.249259566559</v>
          </cell>
          <cell r="L94">
            <v>6698.7589702914838</v>
          </cell>
          <cell r="M94">
            <v>6825.1071348591568</v>
          </cell>
          <cell r="N94">
            <v>6926.5138384509528</v>
          </cell>
          <cell r="O94">
            <v>7003.92176559565</v>
          </cell>
          <cell r="P94">
            <v>7101.3153379486066</v>
          </cell>
          <cell r="Q94">
            <v>7250.1358544210889</v>
          </cell>
          <cell r="R94">
            <v>7447.4224085912292</v>
          </cell>
          <cell r="S94">
            <v>7628.6470659694951</v>
          </cell>
          <cell r="T94">
            <v>7727.7628836486683</v>
          </cell>
          <cell r="U94">
            <v>7851.4249884285891</v>
          </cell>
          <cell r="V94">
            <v>8022.7406544732439</v>
          </cell>
          <cell r="W94">
            <v>8238.1756172788137</v>
          </cell>
          <cell r="X94">
            <v>8424.299932392616</v>
          </cell>
          <cell r="Y94">
            <v>8592.1695540688197</v>
          </cell>
          <cell r="Z94">
            <v>8729.0624974847888</v>
          </cell>
          <cell r="AA94">
            <v>8858.7761327163607</v>
          </cell>
          <cell r="AB94">
            <v>8998.9642247432857</v>
          </cell>
          <cell r="AC94">
            <v>9188.768533166487</v>
          </cell>
          <cell r="AD94">
            <v>9434.7755734967468</v>
          </cell>
          <cell r="AE94">
            <v>9640.5064537465623</v>
          </cell>
          <cell r="AF94">
            <v>9832.2300061769129</v>
          </cell>
          <cell r="AG94">
            <v>10018.642545481229</v>
          </cell>
          <cell r="AH94">
            <v>10099.325111994562</v>
          </cell>
          <cell r="AI94">
            <v>10150.965041341777</v>
          </cell>
          <cell r="AJ94">
            <v>10272.209710614781</v>
          </cell>
          <cell r="AK94">
            <v>10404.555621282307</v>
          </cell>
          <cell r="AL94">
            <v>10531.559560357571</v>
          </cell>
          <cell r="AM94">
            <v>10623.85889990145</v>
          </cell>
          <cell r="AN94">
            <v>10689.078745120383</v>
          </cell>
          <cell r="AO94">
            <v>10748.072024544492</v>
          </cell>
          <cell r="AP94">
            <v>10806.412752391881</v>
          </cell>
          <cell r="AQ94">
            <v>10868.160792092831</v>
          </cell>
          <cell r="AR94">
            <v>10959.638394787744</v>
          </cell>
          <cell r="AS94">
            <v>11060.030650362594</v>
          </cell>
          <cell r="AT94">
            <v>11145.336390401571</v>
          </cell>
          <cell r="AU94">
            <v>11226.90484415062</v>
          </cell>
          <cell r="AV94">
            <v>11303.819373463893</v>
          </cell>
          <cell r="AW94">
            <v>11373.76361415361</v>
          </cell>
          <cell r="AX94">
            <v>11437.310422598946</v>
          </cell>
          <cell r="AY94">
            <v>11510.795839372639</v>
          </cell>
          <cell r="AZ94">
            <v>11599.22253061337</v>
          </cell>
          <cell r="BA94">
            <v>11693.049127949243</v>
          </cell>
          <cell r="BB94">
            <v>11763.733591552093</v>
          </cell>
          <cell r="BC94">
            <v>11835.12489979097</v>
          </cell>
          <cell r="BD94">
            <v>11907.230121112236</v>
          </cell>
          <cell r="BE94">
            <v>11980.056394646714</v>
          </cell>
          <cell r="BF94">
            <v>12053.610930916537</v>
          </cell>
        </row>
        <row r="95">
          <cell r="D95" t="str">
            <v>Stock Units</v>
          </cell>
          <cell r="E95">
            <v>0</v>
          </cell>
          <cell r="F95">
            <v>0</v>
          </cell>
          <cell r="G95">
            <v>0</v>
          </cell>
          <cell r="H95">
            <v>0</v>
          </cell>
          <cell r="I95">
            <v>0</v>
          </cell>
          <cell r="J95">
            <v>0</v>
          </cell>
          <cell r="K95">
            <v>430.55624809436438</v>
          </cell>
          <cell r="L95">
            <v>439.9821295777661</v>
          </cell>
          <cell r="M95">
            <v>448.28082113560072</v>
          </cell>
          <cell r="N95">
            <v>454.94132908903708</v>
          </cell>
          <cell r="O95">
            <v>460.02557003312387</v>
          </cell>
          <cell r="P95">
            <v>466.42249094953286</v>
          </cell>
          <cell r="Q95">
            <v>476.19719221178417</v>
          </cell>
          <cell r="R95">
            <v>489.15519810896615</v>
          </cell>
          <cell r="S95">
            <v>501.05824030512701</v>
          </cell>
          <cell r="T95">
            <v>507.56828025890474</v>
          </cell>
          <cell r="U95">
            <v>515.6905483462383</v>
          </cell>
          <cell r="V95">
            <v>526.94275668970124</v>
          </cell>
          <cell r="W95">
            <v>541.09277076560352</v>
          </cell>
          <cell r="X95">
            <v>553.31762807024108</v>
          </cell>
          <cell r="Y95">
            <v>564.34349628912639</v>
          </cell>
          <cell r="Z95">
            <v>573.33478094878421</v>
          </cell>
          <cell r="AA95">
            <v>581.85452045838122</v>
          </cell>
          <cell r="AB95">
            <v>591.0622342371571</v>
          </cell>
          <cell r="AC95">
            <v>603.52879769964886</v>
          </cell>
          <cell r="AD95">
            <v>619.68682069699241</v>
          </cell>
          <cell r="AE95">
            <v>633.19945956243942</v>
          </cell>
          <cell r="AF95">
            <v>645.79208116035443</v>
          </cell>
          <cell r="AG95">
            <v>658.03586935856504</v>
          </cell>
          <cell r="AH95">
            <v>663.3351923513419</v>
          </cell>
          <cell r="AI95">
            <v>666.72696180986361</v>
          </cell>
          <cell r="AJ95">
            <v>674.6904499758466</v>
          </cell>
          <cell r="AK95">
            <v>683.3830803383737</v>
          </cell>
          <cell r="AL95">
            <v>691.7248439138242</v>
          </cell>
          <cell r="AM95">
            <v>697.78716980899969</v>
          </cell>
          <cell r="AN95">
            <v>702.07088363083164</v>
          </cell>
          <cell r="AO95">
            <v>705.94562950942031</v>
          </cell>
          <cell r="AP95">
            <v>709.77751505616868</v>
          </cell>
          <cell r="AQ95">
            <v>713.83319673173935</v>
          </cell>
          <cell r="AR95">
            <v>719.84155001342583</v>
          </cell>
          <cell r="AS95">
            <v>726.43542786405942</v>
          </cell>
          <cell r="AT95">
            <v>732.03840616705736</v>
          </cell>
          <cell r="AU95">
            <v>737.39591524389323</v>
          </cell>
          <cell r="AV95">
            <v>742.44774925565684</v>
          </cell>
          <cell r="AW95">
            <v>747.04176676051748</v>
          </cell>
          <cell r="AX95">
            <v>751.21559361884272</v>
          </cell>
          <cell r="AY95">
            <v>756.04219960786099</v>
          </cell>
          <cell r="AZ95">
            <v>761.85016554545609</v>
          </cell>
          <cell r="BA95">
            <v>768.01280347435545</v>
          </cell>
          <cell r="BB95">
            <v>772.65543966442726</v>
          </cell>
          <cell r="BC95">
            <v>777.34450221639975</v>
          </cell>
          <cell r="BD95">
            <v>782.08045539389207</v>
          </cell>
          <cell r="BE95">
            <v>786.86376810315915</v>
          </cell>
          <cell r="BF95">
            <v>791.6949139395191</v>
          </cell>
        </row>
        <row r="96">
          <cell r="D96" t="str">
            <v>Stock Units</v>
          </cell>
          <cell r="E96">
            <v>0</v>
          </cell>
          <cell r="F96">
            <v>0</v>
          </cell>
          <cell r="G96">
            <v>0</v>
          </cell>
          <cell r="H96">
            <v>0</v>
          </cell>
          <cell r="I96">
            <v>0</v>
          </cell>
          <cell r="J96">
            <v>0</v>
          </cell>
          <cell r="K96">
            <v>3048.9531439844459</v>
          </cell>
          <cell r="L96">
            <v>3115.7018466472018</v>
          </cell>
          <cell r="M96">
            <v>3174.4684348182127</v>
          </cell>
          <cell r="N96">
            <v>3221.6343434655596</v>
          </cell>
          <cell r="O96">
            <v>3257.6380305096045</v>
          </cell>
          <cell r="P96">
            <v>3302.9373664877239</v>
          </cell>
          <cell r="Q96">
            <v>3372.156211358646</v>
          </cell>
          <cell r="R96">
            <v>3463.9173993447575</v>
          </cell>
          <cell r="S96">
            <v>3548.2079376602305</v>
          </cell>
          <cell r="T96">
            <v>3594.3083179761247</v>
          </cell>
          <cell r="U96">
            <v>3651.8255760132975</v>
          </cell>
          <cell r="V96">
            <v>3731.507281150346</v>
          </cell>
          <cell r="W96">
            <v>3831.7095894320064</v>
          </cell>
          <cell r="X96">
            <v>3918.2790383221472</v>
          </cell>
          <cell r="Y96">
            <v>3996.3579321250327</v>
          </cell>
          <cell r="Z96">
            <v>4060.029068597576</v>
          </cell>
          <cell r="AA96">
            <v>4120.3609919610981</v>
          </cell>
          <cell r="AB96">
            <v>4185.5647556945514</v>
          </cell>
          <cell r="AC96">
            <v>4273.8458293797612</v>
          </cell>
          <cell r="AD96">
            <v>4388.2677086031381</v>
          </cell>
          <cell r="AE96">
            <v>4483.9564901146805</v>
          </cell>
          <cell r="AF96">
            <v>4573.1302354311219</v>
          </cell>
          <cell r="AG96">
            <v>4659.8337420842927</v>
          </cell>
          <cell r="AH96">
            <v>4697.3605172067728</v>
          </cell>
          <cell r="AI96">
            <v>4721.3790889961747</v>
          </cell>
          <cell r="AJ96">
            <v>4777.7719584254801</v>
          </cell>
          <cell r="AK96">
            <v>4839.3281959452588</v>
          </cell>
          <cell r="AL96">
            <v>4898.3997955151499</v>
          </cell>
          <cell r="AM96">
            <v>4941.3297208843951</v>
          </cell>
          <cell r="AN96">
            <v>4971.6645326141315</v>
          </cell>
          <cell r="AO96">
            <v>4999.1032672299962</v>
          </cell>
          <cell r="AP96">
            <v>5026.2384894845964</v>
          </cell>
          <cell r="AQ96">
            <v>5054.9585079501539</v>
          </cell>
          <cell r="AR96">
            <v>5097.5062301338348</v>
          </cell>
          <cell r="AS96">
            <v>5144.2003024942296</v>
          </cell>
          <cell r="AT96">
            <v>5183.8773908844523</v>
          </cell>
          <cell r="AU96">
            <v>5221.8162065816841</v>
          </cell>
          <cell r="AV96">
            <v>5257.5904062622758</v>
          </cell>
          <cell r="AW96">
            <v>5290.1226112342374</v>
          </cell>
          <cell r="AX96">
            <v>5319.6792663250917</v>
          </cell>
          <cell r="AY96">
            <v>5353.8585299407623</v>
          </cell>
          <cell r="AZ96">
            <v>5394.9872235411021</v>
          </cell>
          <cell r="BA96">
            <v>5438.6275013717404</v>
          </cell>
          <cell r="BB96">
            <v>5471.5039960707409</v>
          </cell>
          <cell r="BC96">
            <v>5504.7092557167298</v>
          </cell>
          <cell r="BD96">
            <v>5538.2465679591787</v>
          </cell>
          <cell r="BE96">
            <v>5572.1192533240528</v>
          </cell>
          <cell r="BF96">
            <v>5606.3306655425749</v>
          </cell>
        </row>
        <row r="97">
          <cell r="D97" t="str">
            <v>Stock Units</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row>
        <row r="98">
          <cell r="D98" t="str">
            <v>Stock Units</v>
          </cell>
          <cell r="E98">
            <v>0</v>
          </cell>
          <cell r="F98">
            <v>0</v>
          </cell>
          <cell r="G98">
            <v>0</v>
          </cell>
          <cell r="H98">
            <v>0</v>
          </cell>
          <cell r="I98">
            <v>0</v>
          </cell>
          <cell r="J98">
            <v>0</v>
          </cell>
          <cell r="K98">
            <v>100680.12324931625</v>
          </cell>
          <cell r="L98">
            <v>102884.24620347749</v>
          </cell>
          <cell r="M98">
            <v>104824.7900756169</v>
          </cell>
          <cell r="N98">
            <v>106382.26546849067</v>
          </cell>
          <cell r="O98">
            <v>107571.15079333604</v>
          </cell>
          <cell r="P98">
            <v>109066.98969738332</v>
          </cell>
          <cell r="Q98">
            <v>111352.67973710383</v>
          </cell>
          <cell r="R98">
            <v>114382.74523160739</v>
          </cell>
          <cell r="S98">
            <v>117166.12083155602</v>
          </cell>
          <cell r="T98">
            <v>118688.41118921601</v>
          </cell>
          <cell r="U98">
            <v>120587.70066815423</v>
          </cell>
          <cell r="V98">
            <v>123218.88701804673</v>
          </cell>
          <cell r="W98">
            <v>126527.68852179166</v>
          </cell>
          <cell r="X98">
            <v>129386.31650729579</v>
          </cell>
          <cell r="Y98">
            <v>131964.57608690084</v>
          </cell>
          <cell r="Z98">
            <v>134067.07408039324</v>
          </cell>
          <cell r="AA98">
            <v>136059.30721526188</v>
          </cell>
          <cell r="AB98">
            <v>138212.41441599259</v>
          </cell>
          <cell r="AC98">
            <v>141127.56232397046</v>
          </cell>
          <cell r="AD98">
            <v>144905.91127149589</v>
          </cell>
          <cell r="AE98">
            <v>148065.67065814527</v>
          </cell>
          <cell r="AF98">
            <v>151010.29566387093</v>
          </cell>
          <cell r="AG98">
            <v>153873.35039897304</v>
          </cell>
          <cell r="AH98">
            <v>155112.52993570518</v>
          </cell>
          <cell r="AI98">
            <v>155905.65224812925</v>
          </cell>
          <cell r="AJ98">
            <v>157767.81305428233</v>
          </cell>
          <cell r="AK98">
            <v>159800.47452449321</v>
          </cell>
          <cell r="AL98">
            <v>161751.09024220763</v>
          </cell>
          <cell r="AM98">
            <v>163168.68834002927</v>
          </cell>
          <cell r="AN98">
            <v>164170.3805404228</v>
          </cell>
          <cell r="AO98">
            <v>165076.44076912163</v>
          </cell>
          <cell r="AP98">
            <v>165972.47865228192</v>
          </cell>
          <cell r="AQ98">
            <v>166920.84842455602</v>
          </cell>
          <cell r="AR98">
            <v>168325.82571057382</v>
          </cell>
          <cell r="AS98">
            <v>169867.72049814457</v>
          </cell>
          <cell r="AT98">
            <v>171177.9059817041</v>
          </cell>
          <cell r="AU98">
            <v>172430.69159694604</v>
          </cell>
          <cell r="AV98">
            <v>173611.99897128003</v>
          </cell>
          <cell r="AW98">
            <v>174686.25175624373</v>
          </cell>
          <cell r="AX98">
            <v>175662.24828254519</v>
          </cell>
          <cell r="AY98">
            <v>176790.88893751425</v>
          </cell>
          <cell r="AZ98">
            <v>178149.00818212627</v>
          </cell>
          <cell r="BA98">
            <v>179590.06297802951</v>
          </cell>
          <cell r="BB98">
            <v>180675.68462650629</v>
          </cell>
          <cell r="BC98">
            <v>181772.16249146778</v>
          </cell>
          <cell r="BD98">
            <v>182879.60513507892</v>
          </cell>
          <cell r="BE98">
            <v>183998.12220512616</v>
          </cell>
          <cell r="BF98">
            <v>185127.82444587388</v>
          </cell>
        </row>
        <row r="99">
          <cell r="D99" t="str">
            <v>Stock Units</v>
          </cell>
          <cell r="E99">
            <v>0</v>
          </cell>
          <cell r="F99">
            <v>0</v>
          </cell>
          <cell r="G99">
            <v>0</v>
          </cell>
          <cell r="H99">
            <v>0</v>
          </cell>
          <cell r="I99">
            <v>0</v>
          </cell>
          <cell r="J99">
            <v>0</v>
          </cell>
          <cell r="K99">
            <v>925.58256416714346</v>
          </cell>
          <cell r="L99">
            <v>945.84572743920546</v>
          </cell>
          <cell r="M99">
            <v>963.68572917029019</v>
          </cell>
          <cell r="N99">
            <v>978.0040675000273</v>
          </cell>
          <cell r="O99">
            <v>988.9338468045886</v>
          </cell>
          <cell r="P99">
            <v>1002.685542409495</v>
          </cell>
          <cell r="Q99">
            <v>1023.6985763587772</v>
          </cell>
          <cell r="R99">
            <v>1051.5548770811349</v>
          </cell>
          <cell r="S99">
            <v>1077.1432836274907</v>
          </cell>
          <cell r="T99">
            <v>1091.1381553775054</v>
          </cell>
          <cell r="U99">
            <v>1108.5988931008599</v>
          </cell>
          <cell r="V99">
            <v>1132.7881782341758</v>
          </cell>
          <cell r="W99">
            <v>1163.2069826745758</v>
          </cell>
          <cell r="X99">
            <v>1189.4872069674166</v>
          </cell>
          <cell r="Y99">
            <v>1213.1899204302304</v>
          </cell>
          <cell r="Z99">
            <v>1232.5188149643975</v>
          </cell>
          <cell r="AA99">
            <v>1250.8340115879075</v>
          </cell>
          <cell r="AB99">
            <v>1270.6281717404936</v>
          </cell>
          <cell r="AC99">
            <v>1297.42800062937</v>
          </cell>
          <cell r="AD99">
            <v>1332.1634955245111</v>
          </cell>
          <cell r="AE99">
            <v>1361.2121110889143</v>
          </cell>
          <cell r="AF99">
            <v>1388.2829317767382</v>
          </cell>
          <cell r="AG99">
            <v>1414.6038525060908</v>
          </cell>
          <cell r="AH99">
            <v>1425.9960015823463</v>
          </cell>
          <cell r="AI99">
            <v>1433.2874128355268</v>
          </cell>
          <cell r="AJ99">
            <v>1450.4068155361228</v>
          </cell>
          <cell r="AK99">
            <v>1469.0936819697547</v>
          </cell>
          <cell r="AL99">
            <v>1487.0262771974735</v>
          </cell>
          <cell r="AM99">
            <v>1500.0586816085311</v>
          </cell>
          <cell r="AN99">
            <v>1509.267538386056</v>
          </cell>
          <cell r="AO99">
            <v>1517.5972217704534</v>
          </cell>
          <cell r="AP99">
            <v>1525.8347667268959</v>
          </cell>
          <cell r="AQ99">
            <v>1534.5534144328226</v>
          </cell>
          <cell r="AR99">
            <v>1547.4697919363412</v>
          </cell>
          <cell r="AS99">
            <v>1561.6448930893423</v>
          </cell>
          <cell r="AT99">
            <v>1573.6898211274674</v>
          </cell>
          <cell r="AU99">
            <v>1585.2070549635439</v>
          </cell>
          <cell r="AV99">
            <v>1596.0671678966398</v>
          </cell>
          <cell r="AW99">
            <v>1605.9430958869957</v>
          </cell>
          <cell r="AX99">
            <v>1614.915724627182</v>
          </cell>
          <cell r="AY99">
            <v>1625.2916566158892</v>
          </cell>
          <cell r="AZ99">
            <v>1637.7772540933563</v>
          </cell>
          <cell r="BA99">
            <v>1651.025302963882</v>
          </cell>
          <cell r="BB99">
            <v>1661.0057483257156</v>
          </cell>
          <cell r="BC99">
            <v>1671.0859981411675</v>
          </cell>
          <cell r="BD99">
            <v>1681.2670504547739</v>
          </cell>
          <cell r="BE99">
            <v>1691.5499132915163</v>
          </cell>
          <cell r="BF99">
            <v>1701.9356047566262</v>
          </cell>
        </row>
        <row r="100">
          <cell r="D100" t="str">
            <v>Stock Units</v>
          </cell>
          <cell r="E100">
            <v>0</v>
          </cell>
          <cell r="F100">
            <v>0</v>
          </cell>
          <cell r="G100">
            <v>0</v>
          </cell>
          <cell r="H100">
            <v>0</v>
          </cell>
          <cell r="I100">
            <v>0</v>
          </cell>
          <cell r="J100">
            <v>0</v>
          </cell>
          <cell r="K100">
            <v>7956.5430099727728</v>
          </cell>
          <cell r="L100">
            <v>8186.5054319294613</v>
          </cell>
          <cell r="M100">
            <v>8397.7417381739888</v>
          </cell>
          <cell r="N100">
            <v>8580.1859256691569</v>
          </cell>
          <cell r="O100">
            <v>8734.3905875389028</v>
          </cell>
          <cell r="P100">
            <v>8914.9742061085999</v>
          </cell>
          <cell r="Q100">
            <v>9162.1691112440403</v>
          </cell>
          <cell r="R100">
            <v>9473.4934530710561</v>
          </cell>
          <cell r="S100">
            <v>9767.537814668809</v>
          </cell>
          <cell r="T100">
            <v>9958.7861428260239</v>
          </cell>
          <cell r="U100">
            <v>10183.522219337656</v>
          </cell>
          <cell r="V100">
            <v>10472.522364478722</v>
          </cell>
          <cell r="W100">
            <v>10822.333999836052</v>
          </cell>
          <cell r="X100">
            <v>11136.984254625489</v>
          </cell>
          <cell r="Y100">
            <v>11430.449094924201</v>
          </cell>
          <cell r="Z100">
            <v>11685.242139355954</v>
          </cell>
          <cell r="AA100">
            <v>11932.644351142608</v>
          </cell>
          <cell r="AB100">
            <v>12196.402758189091</v>
          </cell>
          <cell r="AC100">
            <v>12530.154189170207</v>
          </cell>
          <cell r="AD100">
            <v>12944.174449337504</v>
          </cell>
          <cell r="AE100">
            <v>13306.698513591811</v>
          </cell>
          <cell r="AF100">
            <v>13653.197677627873</v>
          </cell>
          <cell r="AG100">
            <v>13995.470312530106</v>
          </cell>
          <cell r="AH100">
            <v>14192.268109693605</v>
          </cell>
          <cell r="AI100">
            <v>14264.83609956759</v>
          </cell>
          <cell r="AJ100">
            <v>14435.217470016787</v>
          </cell>
          <cell r="AK100">
            <v>14621.199070429304</v>
          </cell>
          <cell r="AL100">
            <v>14799.673763971214</v>
          </cell>
          <cell r="AM100">
            <v>14929.379160978249</v>
          </cell>
          <cell r="AN100">
            <v>15021.030585123463</v>
          </cell>
          <cell r="AO100">
            <v>15103.932009621883</v>
          </cell>
          <cell r="AP100">
            <v>15185.916423643912</v>
          </cell>
          <cell r="AQ100">
            <v>15272.689027255123</v>
          </cell>
          <cell r="AR100">
            <v>15401.239662973974</v>
          </cell>
          <cell r="AS100">
            <v>15542.317783685523</v>
          </cell>
          <cell r="AT100">
            <v>15662.195292380744</v>
          </cell>
          <cell r="AU100">
            <v>15776.820908653337</v>
          </cell>
          <cell r="AV100">
            <v>15884.906509368222</v>
          </cell>
          <cell r="AW100">
            <v>15983.196979829307</v>
          </cell>
          <cell r="AX100">
            <v>16072.497337325516</v>
          </cell>
          <cell r="AY100">
            <v>16175.764112623816</v>
          </cell>
          <cell r="AZ100">
            <v>16300.027397172509</v>
          </cell>
          <cell r="BA100">
            <v>16431.879002150497</v>
          </cell>
          <cell r="BB100">
            <v>16531.209684895832</v>
          </cell>
          <cell r="BC100">
            <v>16631.533674468617</v>
          </cell>
          <cell r="BD100">
            <v>16732.860903937133</v>
          </cell>
          <cell r="BE100">
            <v>16835.201405700329</v>
          </cell>
          <cell r="BF100">
            <v>16938.565312481162</v>
          </cell>
        </row>
        <row r="101">
          <cell r="D101" t="str">
            <v>Stock Units</v>
          </cell>
          <cell r="E101">
            <v>0</v>
          </cell>
          <cell r="F101">
            <v>0</v>
          </cell>
          <cell r="G101">
            <v>0</v>
          </cell>
          <cell r="H101">
            <v>0</v>
          </cell>
          <cell r="I101">
            <v>0</v>
          </cell>
          <cell r="J101">
            <v>0</v>
          </cell>
          <cell r="K101">
            <v>3846.6737367842211</v>
          </cell>
          <cell r="L101">
            <v>3944.3506021592939</v>
          </cell>
          <cell r="M101">
            <v>4032.4648402267535</v>
          </cell>
          <cell r="N101">
            <v>4106.3007399521721</v>
          </cell>
          <cell r="O101">
            <v>4166.2686617582222</v>
          </cell>
          <cell r="P101">
            <v>4238.4763470455991</v>
          </cell>
          <cell r="Q101">
            <v>4341.8734905197243</v>
          </cell>
          <cell r="R101">
            <v>4474.9910464987852</v>
          </cell>
          <cell r="S101">
            <v>4599.2181547961782</v>
          </cell>
          <cell r="T101">
            <v>4674.5063177772254</v>
          </cell>
          <cell r="U101">
            <v>4765.0902477432219</v>
          </cell>
          <cell r="V101">
            <v>4885.1883824804063</v>
          </cell>
          <cell r="W101">
            <v>5032.9288866250436</v>
          </cell>
          <cell r="X101">
            <v>5163.5698226442646</v>
          </cell>
          <cell r="Y101">
            <v>5283.7332829412217</v>
          </cell>
          <cell r="Z101">
            <v>5385.4602707341901</v>
          </cell>
          <cell r="AA101">
            <v>5483.29379767317</v>
          </cell>
          <cell r="AB101">
            <v>5588.1531621203676</v>
          </cell>
          <cell r="AC101">
            <v>5724.4863437752183</v>
          </cell>
          <cell r="AD101">
            <v>5896.7090758384784</v>
          </cell>
          <cell r="AE101">
            <v>6044.6672897626077</v>
          </cell>
          <cell r="AF101">
            <v>6184.6416728841123</v>
          </cell>
          <cell r="AG101">
            <v>6322.0353735628714</v>
          </cell>
          <cell r="AH101">
            <v>6393.2474405145222</v>
          </cell>
          <cell r="AI101">
            <v>6425.9374314264232</v>
          </cell>
          <cell r="AJ101">
            <v>6502.6898047691784</v>
          </cell>
          <cell r="AK101">
            <v>6586.4696757263791</v>
          </cell>
          <cell r="AL101">
            <v>6666.8678804998699</v>
          </cell>
          <cell r="AM101">
            <v>6725.2967863679714</v>
          </cell>
          <cell r="AN101">
            <v>6766.5833677873061</v>
          </cell>
          <cell r="AO101">
            <v>6803.9283020777975</v>
          </cell>
          <cell r="AP101">
            <v>6840.860147013168</v>
          </cell>
          <cell r="AQ101">
            <v>6879.9489467495014</v>
          </cell>
          <cell r="AR101">
            <v>6937.8576627090533</v>
          </cell>
          <cell r="AS101">
            <v>7001.4096846396187</v>
          </cell>
          <cell r="AT101">
            <v>7055.4113825865106</v>
          </cell>
          <cell r="AU101">
            <v>7107.047239673484</v>
          </cell>
          <cell r="AV101">
            <v>7155.7369899506039</v>
          </cell>
          <cell r="AW101">
            <v>7200.0142889591461</v>
          </cell>
          <cell r="AX101">
            <v>7240.241776037813</v>
          </cell>
          <cell r="AY101">
            <v>7286.7607708710002</v>
          </cell>
          <cell r="AZ101">
            <v>7342.7381467034256</v>
          </cell>
          <cell r="BA101">
            <v>7402.1338634090234</v>
          </cell>
          <cell r="BB101">
            <v>7446.8797509808919</v>
          </cell>
          <cell r="BC101">
            <v>7492.0730974284788</v>
          </cell>
          <cell r="BD101">
            <v>7537.7183773405413</v>
          </cell>
          <cell r="BE101">
            <v>7583.8201100517244</v>
          </cell>
          <cell r="BF101">
            <v>7630.3828600900197</v>
          </cell>
        </row>
        <row r="102">
          <cell r="D102"/>
          <cell r="E102"/>
          <cell r="F102"/>
          <cell r="G102"/>
          <cell r="H102"/>
          <cell r="I102"/>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cell r="BD102"/>
          <cell r="BE102"/>
          <cell r="BF102"/>
        </row>
        <row r="104">
          <cell r="D104" t="str">
            <v>High End</v>
          </cell>
        </row>
        <row r="106">
          <cell r="D106"/>
        </row>
        <row r="108">
          <cell r="D108"/>
          <cell r="E108"/>
          <cell r="F108"/>
          <cell r="G108"/>
          <cell r="H108"/>
          <cell r="I108"/>
          <cell r="J108"/>
          <cell r="K108"/>
          <cell r="L108"/>
          <cell r="M108"/>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row>
        <row r="109">
          <cell r="D109" t="str">
            <v>SHIPMENTS</v>
          </cell>
          <cell r="E109">
            <v>1981</v>
          </cell>
          <cell r="F109">
            <v>1982</v>
          </cell>
          <cell r="G109">
            <v>1983</v>
          </cell>
          <cell r="H109">
            <v>1984</v>
          </cell>
          <cell r="I109">
            <v>1985</v>
          </cell>
          <cell r="J109">
            <v>1986</v>
          </cell>
          <cell r="K109">
            <v>1987</v>
          </cell>
          <cell r="L109">
            <v>1988</v>
          </cell>
          <cell r="M109">
            <v>1989</v>
          </cell>
          <cell r="N109">
            <v>1990</v>
          </cell>
          <cell r="O109">
            <v>1991</v>
          </cell>
          <cell r="P109">
            <v>1992</v>
          </cell>
          <cell r="Q109">
            <v>1993</v>
          </cell>
          <cell r="R109">
            <v>1994</v>
          </cell>
          <cell r="S109">
            <v>1995</v>
          </cell>
          <cell r="T109">
            <v>1996</v>
          </cell>
          <cell r="U109">
            <v>1997</v>
          </cell>
          <cell r="V109">
            <v>1998</v>
          </cell>
          <cell r="W109">
            <v>1999</v>
          </cell>
          <cell r="X109">
            <v>2000</v>
          </cell>
          <cell r="Y109">
            <v>2001</v>
          </cell>
          <cell r="Z109">
            <v>2002</v>
          </cell>
          <cell r="AA109">
            <v>2003</v>
          </cell>
          <cell r="AB109">
            <v>2004</v>
          </cell>
          <cell r="AC109">
            <v>2005</v>
          </cell>
          <cell r="AD109">
            <v>2006</v>
          </cell>
          <cell r="AE109">
            <v>2007</v>
          </cell>
          <cell r="AF109">
            <v>2008</v>
          </cell>
          <cell r="AG109">
            <v>2009</v>
          </cell>
          <cell r="AH109">
            <v>2010</v>
          </cell>
          <cell r="AI109">
            <v>2011</v>
          </cell>
          <cell r="AJ109">
            <v>2012</v>
          </cell>
          <cell r="AK109">
            <v>2013</v>
          </cell>
          <cell r="AL109">
            <v>2014</v>
          </cell>
          <cell r="AM109">
            <v>2015</v>
          </cell>
          <cell r="AN109">
            <v>2016</v>
          </cell>
          <cell r="AO109">
            <v>2017</v>
          </cell>
          <cell r="AP109">
            <v>2018</v>
          </cell>
          <cell r="AQ109">
            <v>2019</v>
          </cell>
          <cell r="AR109">
            <v>2020</v>
          </cell>
          <cell r="AS109">
            <v>2021</v>
          </cell>
          <cell r="AT109">
            <v>2022</v>
          </cell>
          <cell r="AU109">
            <v>2023</v>
          </cell>
          <cell r="AV109">
            <v>2024</v>
          </cell>
          <cell r="AW109">
            <v>2025</v>
          </cell>
          <cell r="AX109">
            <v>2026</v>
          </cell>
          <cell r="AY109">
            <v>2027</v>
          </cell>
          <cell r="AZ109">
            <v>2028</v>
          </cell>
          <cell r="BA109">
            <v>2029</v>
          </cell>
          <cell r="BB109">
            <v>2030</v>
          </cell>
          <cell r="BC109">
            <v>2031</v>
          </cell>
          <cell r="BD109">
            <v>2032</v>
          </cell>
          <cell r="BE109">
            <v>2033</v>
          </cell>
          <cell r="BF109">
            <v>2034</v>
          </cell>
        </row>
        <row r="110">
          <cell r="D110" t="str">
            <v>Stock Units</v>
          </cell>
          <cell r="E110">
            <v>0</v>
          </cell>
          <cell r="F110">
            <v>0</v>
          </cell>
          <cell r="G110">
            <v>0</v>
          </cell>
          <cell r="H110">
            <v>0</v>
          </cell>
          <cell r="I110">
            <v>0</v>
          </cell>
          <cell r="J110">
            <v>0</v>
          </cell>
          <cell r="K110">
            <v>343.00722869825017</v>
          </cell>
          <cell r="L110">
            <v>350.51645774781019</v>
          </cell>
          <cell r="M110">
            <v>357.12769891704892</v>
          </cell>
          <cell r="N110">
            <v>362.43386363987543</v>
          </cell>
          <cell r="O110">
            <v>366.48427843233054</v>
          </cell>
          <cell r="P110">
            <v>371.58045372986891</v>
          </cell>
          <cell r="Q110">
            <v>379.36757377784767</v>
          </cell>
          <cell r="R110">
            <v>389.69070742628526</v>
          </cell>
          <cell r="S110">
            <v>399.17339298677592</v>
          </cell>
          <cell r="T110">
            <v>404.35968577231404</v>
          </cell>
          <cell r="U110">
            <v>410.83037730149596</v>
          </cell>
          <cell r="V110">
            <v>419.79456912941396</v>
          </cell>
          <cell r="W110">
            <v>431.06732881110071</v>
          </cell>
          <cell r="X110">
            <v>440.80639181124155</v>
          </cell>
          <cell r="Y110">
            <v>449.59026736406616</v>
          </cell>
          <cell r="Z110">
            <v>456.75327021722734</v>
          </cell>
          <cell r="AA110">
            <v>463.54061159562349</v>
          </cell>
          <cell r="AB110">
            <v>470.87603501563706</v>
          </cell>
          <cell r="AC110">
            <v>480.80765580522313</v>
          </cell>
          <cell r="AD110">
            <v>493.68011721785302</v>
          </cell>
          <cell r="AE110">
            <v>504.44510513790152</v>
          </cell>
          <cell r="AF110">
            <v>514.47715148600128</v>
          </cell>
          <cell r="AG110">
            <v>524.23129598448293</v>
          </cell>
          <cell r="AH110">
            <v>528.45305818576196</v>
          </cell>
          <cell r="AI110">
            <v>531.15514751206968</v>
          </cell>
          <cell r="AJ110">
            <v>537.49934532286647</v>
          </cell>
          <cell r="AK110">
            <v>544.42442204384156</v>
          </cell>
          <cell r="AL110">
            <v>551.06997699545434</v>
          </cell>
          <cell r="AM110">
            <v>555.89959359949444</v>
          </cell>
          <cell r="AN110">
            <v>559.3122599190898</v>
          </cell>
          <cell r="AO110">
            <v>562.3991175633746</v>
          </cell>
          <cell r="AP110">
            <v>565.45183006701711</v>
          </cell>
          <cell r="AQ110">
            <v>568.68283214439225</v>
          </cell>
          <cell r="AR110">
            <v>573.46945089005635</v>
          </cell>
          <cell r="AS110">
            <v>578.72253403060085</v>
          </cell>
          <cell r="AT110">
            <v>583.18620647450086</v>
          </cell>
          <cell r="AU110">
            <v>587.45432324043941</v>
          </cell>
          <cell r="AV110">
            <v>591.47892070450609</v>
          </cell>
          <cell r="AW110">
            <v>595.13879376385171</v>
          </cell>
          <cell r="AX110">
            <v>598.46391746157281</v>
          </cell>
          <cell r="AY110">
            <v>602.30908461833576</v>
          </cell>
          <cell r="AZ110">
            <v>606.93606264837399</v>
          </cell>
          <cell r="BA110">
            <v>611.84559390432082</v>
          </cell>
          <cell r="BB110">
            <v>615.54419955795834</v>
          </cell>
          <cell r="BC110">
            <v>619.27979126813216</v>
          </cell>
          <cell r="BD110">
            <v>623.05273889540763</v>
          </cell>
          <cell r="BE110">
            <v>626.86341599895593</v>
          </cell>
          <cell r="BF110">
            <v>630.7121998735397</v>
          </cell>
        </row>
        <row r="111">
          <cell r="D111" t="str">
            <v>Stock Units</v>
          </cell>
          <cell r="E111">
            <v>0</v>
          </cell>
          <cell r="F111">
            <v>0</v>
          </cell>
          <cell r="G111">
            <v>0</v>
          </cell>
          <cell r="H111">
            <v>0</v>
          </cell>
          <cell r="I111">
            <v>0</v>
          </cell>
          <cell r="J111">
            <v>0</v>
          </cell>
          <cell r="K111">
            <v>1638.8123148916397</v>
          </cell>
          <cell r="L111">
            <v>1674.689742572871</v>
          </cell>
          <cell r="M111">
            <v>1706.2767837147892</v>
          </cell>
          <cell r="N111">
            <v>1731.6284596127382</v>
          </cell>
          <cell r="O111">
            <v>1750.9804413989125</v>
          </cell>
          <cell r="P111">
            <v>1775.3288344871517</v>
          </cell>
          <cell r="Q111">
            <v>1812.5339636052722</v>
          </cell>
          <cell r="R111">
            <v>1861.8556021478073</v>
          </cell>
          <cell r="S111">
            <v>1907.1617664923738</v>
          </cell>
          <cell r="T111">
            <v>1931.9407209121671</v>
          </cell>
          <cell r="U111">
            <v>1962.8562471071473</v>
          </cell>
          <cell r="V111">
            <v>2005.685163618311</v>
          </cell>
          <cell r="W111">
            <v>2059.5439043197034</v>
          </cell>
          <cell r="X111">
            <v>2106.074983098154</v>
          </cell>
          <cell r="Y111">
            <v>2148.0423885172049</v>
          </cell>
          <cell r="Z111">
            <v>2182.2656243711972</v>
          </cell>
          <cell r="AA111">
            <v>2214.6940331790902</v>
          </cell>
          <cell r="AB111">
            <v>2249.7410561858214</v>
          </cell>
          <cell r="AC111">
            <v>2297.1921332916218</v>
          </cell>
          <cell r="AD111">
            <v>2358.6938933741867</v>
          </cell>
          <cell r="AE111">
            <v>2410.1266134366406</v>
          </cell>
          <cell r="AF111">
            <v>2458.0575015442282</v>
          </cell>
          <cell r="AG111">
            <v>2504.6606363703072</v>
          </cell>
          <cell r="AH111">
            <v>2524.8312779986404</v>
          </cell>
          <cell r="AI111">
            <v>2537.7412603354442</v>
          </cell>
          <cell r="AJ111">
            <v>2568.0524276536953</v>
          </cell>
          <cell r="AK111">
            <v>2601.1389053205767</v>
          </cell>
          <cell r="AL111">
            <v>2632.8898900893928</v>
          </cell>
          <cell r="AM111">
            <v>2655.9647249753625</v>
          </cell>
          <cell r="AN111">
            <v>2672.2696862800958</v>
          </cell>
          <cell r="AO111">
            <v>2687.0180061361229</v>
          </cell>
          <cell r="AP111">
            <v>2701.6031880979704</v>
          </cell>
          <cell r="AQ111">
            <v>2717.0401980232077</v>
          </cell>
          <cell r="AR111">
            <v>2739.909598696936</v>
          </cell>
          <cell r="AS111">
            <v>2765.0076625906486</v>
          </cell>
          <cell r="AT111">
            <v>2786.3340976003929</v>
          </cell>
          <cell r="AU111">
            <v>2806.726211037655</v>
          </cell>
          <cell r="AV111">
            <v>2825.9548433659734</v>
          </cell>
          <cell r="AW111">
            <v>2843.4409035384024</v>
          </cell>
          <cell r="AX111">
            <v>2859.3276056497366</v>
          </cell>
          <cell r="AY111">
            <v>2877.6989598431596</v>
          </cell>
          <cell r="AZ111">
            <v>2899.8056326533424</v>
          </cell>
          <cell r="BA111">
            <v>2923.2622819873109</v>
          </cell>
          <cell r="BB111">
            <v>2940.9333978880231</v>
          </cell>
          <cell r="BC111">
            <v>2958.7812249477424</v>
          </cell>
          <cell r="BD111">
            <v>2976.8075302780589</v>
          </cell>
          <cell r="BE111">
            <v>2995.0140986616784</v>
          </cell>
          <cell r="BF111">
            <v>3013.4027327291342</v>
          </cell>
        </row>
        <row r="112">
          <cell r="D112" t="str">
            <v>Stock Units</v>
          </cell>
          <cell r="E112">
            <v>0</v>
          </cell>
          <cell r="F112">
            <v>0</v>
          </cell>
          <cell r="G112">
            <v>0</v>
          </cell>
          <cell r="H112">
            <v>0</v>
          </cell>
          <cell r="I112">
            <v>0</v>
          </cell>
          <cell r="J112">
            <v>0</v>
          </cell>
          <cell r="K112">
            <v>107.63906202359109</v>
          </cell>
          <cell r="L112">
            <v>109.99553239444153</v>
          </cell>
          <cell r="M112">
            <v>112.07020528390018</v>
          </cell>
          <cell r="N112">
            <v>113.73533227225927</v>
          </cell>
          <cell r="O112">
            <v>115.00639250828097</v>
          </cell>
          <cell r="P112">
            <v>116.60562273738321</v>
          </cell>
          <cell r="Q112">
            <v>119.04929805294604</v>
          </cell>
          <cell r="R112">
            <v>122.28879952724154</v>
          </cell>
          <cell r="S112">
            <v>125.26456007628175</v>
          </cell>
          <cell r="T112">
            <v>126.89207006472618</v>
          </cell>
          <cell r="U112">
            <v>128.92263708655958</v>
          </cell>
          <cell r="V112">
            <v>131.73568917242531</v>
          </cell>
          <cell r="W112">
            <v>135.27319269140088</v>
          </cell>
          <cell r="X112">
            <v>138.32940701756027</v>
          </cell>
          <cell r="Y112">
            <v>141.0858740722816</v>
          </cell>
          <cell r="Z112">
            <v>143.33369523719605</v>
          </cell>
          <cell r="AA112">
            <v>145.4636301145953</v>
          </cell>
          <cell r="AB112">
            <v>147.76555855928927</v>
          </cell>
          <cell r="AC112">
            <v>150.88219942491222</v>
          </cell>
          <cell r="AD112">
            <v>154.9217051742481</v>
          </cell>
          <cell r="AE112">
            <v>158.29986489060985</v>
          </cell>
          <cell r="AF112">
            <v>161.44802029008861</v>
          </cell>
          <cell r="AG112">
            <v>164.50896733964126</v>
          </cell>
          <cell r="AH112">
            <v>165.83379808783548</v>
          </cell>
          <cell r="AI112">
            <v>166.6817404524659</v>
          </cell>
          <cell r="AJ112">
            <v>168.67261249396165</v>
          </cell>
          <cell r="AK112">
            <v>170.84577008459343</v>
          </cell>
          <cell r="AL112">
            <v>172.93121097845605</v>
          </cell>
          <cell r="AM112">
            <v>174.44679245224992</v>
          </cell>
          <cell r="AN112">
            <v>175.51772090770791</v>
          </cell>
          <cell r="AO112">
            <v>176.48640737735508</v>
          </cell>
          <cell r="AP112">
            <v>177.44437876404217</v>
          </cell>
          <cell r="AQ112">
            <v>178.45829918293484</v>
          </cell>
          <cell r="AR112">
            <v>179.96038750335646</v>
          </cell>
          <cell r="AS112">
            <v>181.60885696601486</v>
          </cell>
          <cell r="AT112">
            <v>183.00960154176434</v>
          </cell>
          <cell r="AU112">
            <v>184.34897881097331</v>
          </cell>
          <cell r="AV112">
            <v>185.61193731391421</v>
          </cell>
          <cell r="AW112">
            <v>186.76044169012937</v>
          </cell>
          <cell r="AX112">
            <v>187.80389840471068</v>
          </cell>
          <cell r="AY112">
            <v>189.01054990196525</v>
          </cell>
          <cell r="AZ112">
            <v>190.46254138636402</v>
          </cell>
          <cell r="BA112">
            <v>192.00320086858886</v>
          </cell>
          <cell r="BB112">
            <v>193.16385991610682</v>
          </cell>
          <cell r="BC112">
            <v>194.33612555409994</v>
          </cell>
          <cell r="BD112">
            <v>195.52011384847302</v>
          </cell>
          <cell r="BE112">
            <v>196.71594202578979</v>
          </cell>
          <cell r="BF112">
            <v>197.92372848487977</v>
          </cell>
        </row>
        <row r="113">
          <cell r="D113" t="str">
            <v>Stock Units</v>
          </cell>
          <cell r="E113">
            <v>0</v>
          </cell>
          <cell r="F113">
            <v>0</v>
          </cell>
          <cell r="G113">
            <v>0</v>
          </cell>
          <cell r="H113">
            <v>0</v>
          </cell>
          <cell r="I113">
            <v>0</v>
          </cell>
          <cell r="J113">
            <v>0</v>
          </cell>
          <cell r="K113">
            <v>762.23828599611147</v>
          </cell>
          <cell r="L113">
            <v>778.92546166180045</v>
          </cell>
          <cell r="M113">
            <v>793.61710870455317</v>
          </cell>
          <cell r="N113">
            <v>805.4085858663899</v>
          </cell>
          <cell r="O113">
            <v>814.40950762740113</v>
          </cell>
          <cell r="P113">
            <v>825.73434162193098</v>
          </cell>
          <cell r="Q113">
            <v>843.03905283966151</v>
          </cell>
          <cell r="R113">
            <v>865.97934983618939</v>
          </cell>
          <cell r="S113">
            <v>887.05198441505763</v>
          </cell>
          <cell r="T113">
            <v>898.57707949403118</v>
          </cell>
          <cell r="U113">
            <v>912.95639400332436</v>
          </cell>
          <cell r="V113">
            <v>932.8768202875865</v>
          </cell>
          <cell r="W113">
            <v>957.9273973580016</v>
          </cell>
          <cell r="X113">
            <v>979.56975958053681</v>
          </cell>
          <cell r="Y113">
            <v>999.08948303125817</v>
          </cell>
          <cell r="Z113">
            <v>1015.007267149394</v>
          </cell>
          <cell r="AA113">
            <v>1030.0902479902745</v>
          </cell>
          <cell r="AB113">
            <v>1046.3911889236379</v>
          </cell>
          <cell r="AC113">
            <v>1068.4614573449403</v>
          </cell>
          <cell r="AD113">
            <v>1097.0669271507845</v>
          </cell>
          <cell r="AE113">
            <v>1120.9891225286701</v>
          </cell>
          <cell r="AF113">
            <v>1143.2825588577805</v>
          </cell>
          <cell r="AG113">
            <v>1164.9584355210732</v>
          </cell>
          <cell r="AH113">
            <v>1174.3401293016932</v>
          </cell>
          <cell r="AI113">
            <v>1180.3447722490437</v>
          </cell>
          <cell r="AJ113">
            <v>1194.44298960637</v>
          </cell>
          <cell r="AK113">
            <v>1209.8320489863147</v>
          </cell>
          <cell r="AL113">
            <v>1224.5999488787875</v>
          </cell>
          <cell r="AM113">
            <v>1235.3324302210988</v>
          </cell>
          <cell r="AN113">
            <v>1242.9161331535329</v>
          </cell>
          <cell r="AO113">
            <v>1249.775816807499</v>
          </cell>
          <cell r="AP113">
            <v>1256.5596223711491</v>
          </cell>
          <cell r="AQ113">
            <v>1263.7396269875385</v>
          </cell>
          <cell r="AR113">
            <v>1274.3765575334587</v>
          </cell>
          <cell r="AS113">
            <v>1286.0500756235574</v>
          </cell>
          <cell r="AT113">
            <v>1295.9693477211131</v>
          </cell>
          <cell r="AU113">
            <v>1305.454051645421</v>
          </cell>
          <cell r="AV113">
            <v>1314.3976015655689</v>
          </cell>
          <cell r="AW113">
            <v>1322.5306528085594</v>
          </cell>
          <cell r="AX113">
            <v>1329.9198165812729</v>
          </cell>
          <cell r="AY113">
            <v>1338.4646324851906</v>
          </cell>
          <cell r="AZ113">
            <v>1348.7468058852755</v>
          </cell>
          <cell r="BA113">
            <v>1359.6568753429351</v>
          </cell>
          <cell r="BB113">
            <v>1367.8759990176852</v>
          </cell>
          <cell r="BC113">
            <v>1376.1773139291824</v>
          </cell>
          <cell r="BD113">
            <v>1384.5616419897947</v>
          </cell>
          <cell r="BE113">
            <v>1393.0298133310132</v>
          </cell>
          <cell r="BF113">
            <v>1401.5826663856437</v>
          </cell>
        </row>
        <row r="114">
          <cell r="D114" t="str">
            <v>Stock Units</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row>
        <row r="115">
          <cell r="D115" t="str">
            <v>Stock Units</v>
          </cell>
          <cell r="E115">
            <v>0</v>
          </cell>
          <cell r="F115">
            <v>0</v>
          </cell>
          <cell r="G115">
            <v>0</v>
          </cell>
          <cell r="H115">
            <v>0</v>
          </cell>
          <cell r="I115">
            <v>0</v>
          </cell>
          <cell r="J115">
            <v>0</v>
          </cell>
          <cell r="K115">
            <v>25170.030812329063</v>
          </cell>
          <cell r="L115">
            <v>25721.061550869374</v>
          </cell>
          <cell r="M115">
            <v>26206.197518904224</v>
          </cell>
          <cell r="N115">
            <v>26595.566367122668</v>
          </cell>
          <cell r="O115">
            <v>26892.78769833401</v>
          </cell>
          <cell r="P115">
            <v>27266.747424345831</v>
          </cell>
          <cell r="Q115">
            <v>27838.169934275957</v>
          </cell>
          <cell r="R115">
            <v>28595.686307901848</v>
          </cell>
          <cell r="S115">
            <v>29291.530207889005</v>
          </cell>
          <cell r="T115">
            <v>29672.102797304004</v>
          </cell>
          <cell r="U115">
            <v>30146.925167038557</v>
          </cell>
          <cell r="V115">
            <v>30804.721754511684</v>
          </cell>
          <cell r="W115">
            <v>31631.922130447914</v>
          </cell>
          <cell r="X115">
            <v>32346.579126823948</v>
          </cell>
          <cell r="Y115">
            <v>32991.144021725209</v>
          </cell>
          <cell r="Z115">
            <v>33516.768520098311</v>
          </cell>
          <cell r="AA115">
            <v>34014.826803815471</v>
          </cell>
          <cell r="AB115">
            <v>34553.103603998148</v>
          </cell>
          <cell r="AC115">
            <v>35281.890580992615</v>
          </cell>
          <cell r="AD115">
            <v>36226.477817873973</v>
          </cell>
          <cell r="AE115">
            <v>37016.417664536319</v>
          </cell>
          <cell r="AF115">
            <v>37752.573915967732</v>
          </cell>
          <cell r="AG115">
            <v>38468.337599743259</v>
          </cell>
          <cell r="AH115">
            <v>38778.132483926296</v>
          </cell>
          <cell r="AI115">
            <v>38976.413062032312</v>
          </cell>
          <cell r="AJ115">
            <v>39441.953263570584</v>
          </cell>
          <cell r="AK115">
            <v>39950.118631123303</v>
          </cell>
          <cell r="AL115">
            <v>40437.772560551908</v>
          </cell>
          <cell r="AM115">
            <v>40792.172085007318</v>
          </cell>
          <cell r="AN115">
            <v>41042.595135105701</v>
          </cell>
          <cell r="AO115">
            <v>41269.110192280408</v>
          </cell>
          <cell r="AP115">
            <v>41493.11966307048</v>
          </cell>
          <cell r="AQ115">
            <v>41730.212106139006</v>
          </cell>
          <cell r="AR115">
            <v>42081.456427643454</v>
          </cell>
          <cell r="AS115">
            <v>42466.930124536142</v>
          </cell>
          <cell r="AT115">
            <v>42794.476495426024</v>
          </cell>
          <cell r="AU115">
            <v>43107.67289923651</v>
          </cell>
          <cell r="AV115">
            <v>43402.999742820008</v>
          </cell>
          <cell r="AW115">
            <v>43671.562939060932</v>
          </cell>
          <cell r="AX115">
            <v>43915.562070636297</v>
          </cell>
          <cell r="AY115">
            <v>44197.722234378562</v>
          </cell>
          <cell r="AZ115">
            <v>44537.252045531568</v>
          </cell>
          <cell r="BA115">
            <v>44897.515744507378</v>
          </cell>
          <cell r="BB115">
            <v>45168.921156626573</v>
          </cell>
          <cell r="BC115">
            <v>45443.040622866945</v>
          </cell>
          <cell r="BD115">
            <v>45719.90128376973</v>
          </cell>
          <cell r="BE115">
            <v>45999.530551281539</v>
          </cell>
          <cell r="BF115">
            <v>46281.956111468469</v>
          </cell>
        </row>
        <row r="116">
          <cell r="D116" t="str">
            <v>Stock Units</v>
          </cell>
          <cell r="E116">
            <v>0</v>
          </cell>
          <cell r="F116">
            <v>0</v>
          </cell>
          <cell r="G116">
            <v>0</v>
          </cell>
          <cell r="H116">
            <v>0</v>
          </cell>
          <cell r="I116">
            <v>0</v>
          </cell>
          <cell r="J116">
            <v>0</v>
          </cell>
          <cell r="K116">
            <v>231.39564104178586</v>
          </cell>
          <cell r="L116">
            <v>236.46143185980137</v>
          </cell>
          <cell r="M116">
            <v>240.92143229257255</v>
          </cell>
          <cell r="N116">
            <v>244.50101687500683</v>
          </cell>
          <cell r="O116">
            <v>247.23346170114715</v>
          </cell>
          <cell r="P116">
            <v>250.67138560237376</v>
          </cell>
          <cell r="Q116">
            <v>255.92464408969431</v>
          </cell>
          <cell r="R116">
            <v>262.88871927028373</v>
          </cell>
          <cell r="S116">
            <v>269.28582090687269</v>
          </cell>
          <cell r="T116">
            <v>272.78453884437636</v>
          </cell>
          <cell r="U116">
            <v>277.14972327521497</v>
          </cell>
          <cell r="V116">
            <v>283.19704455854395</v>
          </cell>
          <cell r="W116">
            <v>290.80174566864395</v>
          </cell>
          <cell r="X116">
            <v>297.37180174185414</v>
          </cell>
          <cell r="Y116">
            <v>303.29748010755759</v>
          </cell>
          <cell r="Z116">
            <v>308.12970374109938</v>
          </cell>
          <cell r="AA116">
            <v>312.70850289697688</v>
          </cell>
          <cell r="AB116">
            <v>317.6570429351234</v>
          </cell>
          <cell r="AC116">
            <v>324.3570001573425</v>
          </cell>
          <cell r="AD116">
            <v>333.04087388112777</v>
          </cell>
          <cell r="AE116">
            <v>340.30302777222857</v>
          </cell>
          <cell r="AF116">
            <v>347.07073294418456</v>
          </cell>
          <cell r="AG116">
            <v>353.6509631265227</v>
          </cell>
          <cell r="AH116">
            <v>356.49900039558656</v>
          </cell>
          <cell r="AI116">
            <v>358.32185320888169</v>
          </cell>
          <cell r="AJ116">
            <v>362.60170388403071</v>
          </cell>
          <cell r="AK116">
            <v>367.27342049243867</v>
          </cell>
          <cell r="AL116">
            <v>371.75656929936838</v>
          </cell>
          <cell r="AM116">
            <v>375.01467040213277</v>
          </cell>
          <cell r="AN116">
            <v>377.316884596514</v>
          </cell>
          <cell r="AO116">
            <v>379.39930544261335</v>
          </cell>
          <cell r="AP116">
            <v>381.45869168172396</v>
          </cell>
          <cell r="AQ116">
            <v>383.63835360820565</v>
          </cell>
          <cell r="AR116">
            <v>386.86744798408529</v>
          </cell>
          <cell r="AS116">
            <v>390.41122327233558</v>
          </cell>
          <cell r="AT116">
            <v>393.42245528186686</v>
          </cell>
          <cell r="AU116">
            <v>396.30176374088597</v>
          </cell>
          <cell r="AV116">
            <v>399.01679197415996</v>
          </cell>
          <cell r="AW116">
            <v>401.48577397174893</v>
          </cell>
          <cell r="AX116">
            <v>403.72893115679551</v>
          </cell>
          <cell r="AY116">
            <v>406.32291415397231</v>
          </cell>
          <cell r="AZ116">
            <v>409.44431352333908</v>
          </cell>
          <cell r="BA116">
            <v>412.75632574097051</v>
          </cell>
          <cell r="BB116">
            <v>415.25143708142889</v>
          </cell>
          <cell r="BC116">
            <v>417.77149953529187</v>
          </cell>
          <cell r="BD116">
            <v>420.31676261369347</v>
          </cell>
          <cell r="BE116">
            <v>422.88747832287908</v>
          </cell>
          <cell r="BF116">
            <v>425.48390118915654</v>
          </cell>
        </row>
        <row r="117">
          <cell r="D117" t="str">
            <v>Stock Units</v>
          </cell>
          <cell r="E117">
            <v>0</v>
          </cell>
          <cell r="F117">
            <v>0</v>
          </cell>
          <cell r="G117">
            <v>0</v>
          </cell>
          <cell r="H117">
            <v>0</v>
          </cell>
          <cell r="I117">
            <v>0</v>
          </cell>
          <cell r="J117">
            <v>0</v>
          </cell>
          <cell r="K117">
            <v>1989.1357524931932</v>
          </cell>
          <cell r="L117">
            <v>2046.6263579823653</v>
          </cell>
          <cell r="M117">
            <v>2099.4354345434972</v>
          </cell>
          <cell r="N117">
            <v>2145.0464814172892</v>
          </cell>
          <cell r="O117">
            <v>2183.5976468847257</v>
          </cell>
          <cell r="P117">
            <v>2228.74355152715</v>
          </cell>
          <cell r="Q117">
            <v>2290.5422778110101</v>
          </cell>
          <cell r="R117">
            <v>2368.373363267764</v>
          </cell>
          <cell r="S117">
            <v>2441.8844536672023</v>
          </cell>
          <cell r="T117">
            <v>2489.696535706506</v>
          </cell>
          <cell r="U117">
            <v>2545.8805548344139</v>
          </cell>
          <cell r="V117">
            <v>2618.1305911196805</v>
          </cell>
          <cell r="W117">
            <v>2705.5834999590129</v>
          </cell>
          <cell r="X117">
            <v>2784.2460636563724</v>
          </cell>
          <cell r="Y117">
            <v>2857.6122737310502</v>
          </cell>
          <cell r="Z117">
            <v>2921.3105348389886</v>
          </cell>
          <cell r="AA117">
            <v>2983.1610877856519</v>
          </cell>
          <cell r="AB117">
            <v>3049.1006895472729</v>
          </cell>
          <cell r="AC117">
            <v>3132.5385472925518</v>
          </cell>
          <cell r="AD117">
            <v>3236.0436123343761</v>
          </cell>
          <cell r="AE117">
            <v>3326.6746283979528</v>
          </cell>
          <cell r="AF117">
            <v>3413.2994194069684</v>
          </cell>
          <cell r="AG117">
            <v>3498.8675781325264</v>
          </cell>
          <cell r="AH117">
            <v>3548.0670274234012</v>
          </cell>
          <cell r="AI117">
            <v>3566.2090248918976</v>
          </cell>
          <cell r="AJ117">
            <v>3608.8043675041968</v>
          </cell>
          <cell r="AK117">
            <v>3655.299767607326</v>
          </cell>
          <cell r="AL117">
            <v>3699.9184409928034</v>
          </cell>
          <cell r="AM117">
            <v>3732.3447902445623</v>
          </cell>
          <cell r="AN117">
            <v>3755.2576462808656</v>
          </cell>
          <cell r="AO117">
            <v>3775.9830024054709</v>
          </cell>
          <cell r="AP117">
            <v>3796.479105910978</v>
          </cell>
          <cell r="AQ117">
            <v>3818.1722568137807</v>
          </cell>
          <cell r="AR117">
            <v>3850.3099157434935</v>
          </cell>
          <cell r="AS117">
            <v>3885.5794459213807</v>
          </cell>
          <cell r="AT117">
            <v>3915.548823095186</v>
          </cell>
          <cell r="AU117">
            <v>3944.2052271633343</v>
          </cell>
          <cell r="AV117">
            <v>3971.2266273420555</v>
          </cell>
          <cell r="AW117">
            <v>3995.7992449573267</v>
          </cell>
          <cell r="AX117">
            <v>4018.124334331379</v>
          </cell>
          <cell r="AY117">
            <v>4043.941028155954</v>
          </cell>
          <cell r="AZ117">
            <v>4075.0068492931273</v>
          </cell>
          <cell r="BA117">
            <v>4107.9697505376243</v>
          </cell>
          <cell r="BB117">
            <v>4132.8024212239579</v>
          </cell>
          <cell r="BC117">
            <v>4157.8834186171543</v>
          </cell>
          <cell r="BD117">
            <v>4183.2152259842833</v>
          </cell>
          <cell r="BE117">
            <v>4208.8003514250822</v>
          </cell>
          <cell r="BF117">
            <v>4234.6413281202904</v>
          </cell>
        </row>
        <row r="118">
          <cell r="D118" t="str">
            <v>Stock Units</v>
          </cell>
          <cell r="E118">
            <v>0</v>
          </cell>
          <cell r="F118">
            <v>0</v>
          </cell>
          <cell r="G118">
            <v>0</v>
          </cell>
          <cell r="H118">
            <v>0</v>
          </cell>
          <cell r="I118">
            <v>0</v>
          </cell>
          <cell r="J118">
            <v>0</v>
          </cell>
          <cell r="K118">
            <v>961.66843419605527</v>
          </cell>
          <cell r="L118">
            <v>986.08765053982347</v>
          </cell>
          <cell r="M118">
            <v>1008.1162100566884</v>
          </cell>
          <cell r="N118">
            <v>1026.575184988043</v>
          </cell>
          <cell r="O118">
            <v>1041.5671654395555</v>
          </cell>
          <cell r="P118">
            <v>1059.6190867613998</v>
          </cell>
          <cell r="Q118">
            <v>1085.4683726299311</v>
          </cell>
          <cell r="R118">
            <v>1118.7477616246963</v>
          </cell>
          <cell r="S118">
            <v>1149.8045386990445</v>
          </cell>
          <cell r="T118">
            <v>1168.6265794443063</v>
          </cell>
          <cell r="U118">
            <v>1191.2725619358055</v>
          </cell>
          <cell r="V118">
            <v>1221.2970956201016</v>
          </cell>
          <cell r="W118">
            <v>1258.2322216562609</v>
          </cell>
          <cell r="X118">
            <v>1290.8924556610662</v>
          </cell>
          <cell r="Y118">
            <v>1320.9333207353054</v>
          </cell>
          <cell r="Z118">
            <v>1346.3650676835475</v>
          </cell>
          <cell r="AA118">
            <v>1370.8234494182925</v>
          </cell>
          <cell r="AB118">
            <v>1397.0382905300919</v>
          </cell>
          <cell r="AC118">
            <v>1431.1215859438046</v>
          </cell>
          <cell r="AD118">
            <v>1474.1772689596196</v>
          </cell>
          <cell r="AE118">
            <v>1511.1668224406519</v>
          </cell>
          <cell r="AF118">
            <v>1546.1604182210281</v>
          </cell>
          <cell r="AG118">
            <v>1580.5088433907179</v>
          </cell>
          <cell r="AH118">
            <v>1598.3118601286305</v>
          </cell>
          <cell r="AI118">
            <v>1606.4843578566058</v>
          </cell>
          <cell r="AJ118">
            <v>1625.6724511922946</v>
          </cell>
          <cell r="AK118">
            <v>1646.6174189315948</v>
          </cell>
          <cell r="AL118">
            <v>1666.7169701249675</v>
          </cell>
          <cell r="AM118">
            <v>1681.3241965919929</v>
          </cell>
          <cell r="AN118">
            <v>1691.6458419468265</v>
          </cell>
          <cell r="AO118">
            <v>1700.9820755194494</v>
          </cell>
          <cell r="AP118">
            <v>1710.215036753292</v>
          </cell>
          <cell r="AQ118">
            <v>1719.9872366873753</v>
          </cell>
          <cell r="AR118">
            <v>1734.4644156772633</v>
          </cell>
          <cell r="AS118">
            <v>1750.3524211599047</v>
          </cell>
          <cell r="AT118">
            <v>1763.8528456466277</v>
          </cell>
          <cell r="AU118">
            <v>1776.761809918371</v>
          </cell>
          <cell r="AV118">
            <v>1788.934247487651</v>
          </cell>
          <cell r="AW118">
            <v>1800.0035722397865</v>
          </cell>
          <cell r="AX118">
            <v>1810.0604440094532</v>
          </cell>
          <cell r="AY118">
            <v>1821.6901927177501</v>
          </cell>
          <cell r="AZ118">
            <v>1835.6845366758564</v>
          </cell>
          <cell r="BA118">
            <v>1850.5334658522559</v>
          </cell>
          <cell r="BB118">
            <v>1861.719937745223</v>
          </cell>
          <cell r="BC118">
            <v>1873.0182743571197</v>
          </cell>
          <cell r="BD118">
            <v>1884.4295943351353</v>
          </cell>
          <cell r="BE118">
            <v>1895.9550275129311</v>
          </cell>
          <cell r="BF118">
            <v>1907.5957150225049</v>
          </cell>
        </row>
        <row r="119">
          <cell r="D119"/>
          <cell r="E119"/>
          <cell r="F119"/>
          <cell r="G119"/>
          <cell r="H119"/>
          <cell r="I119"/>
          <cell r="J119"/>
          <cell r="K119"/>
          <cell r="L119"/>
          <cell r="M119"/>
          <cell r="N119"/>
          <cell r="O119"/>
          <cell r="P119"/>
          <cell r="Q119"/>
          <cell r="R119"/>
          <cell r="S119"/>
          <cell r="T119"/>
          <cell r="U119"/>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row>
        <row r="121">
          <cell r="D121" t="str">
            <v>Anchor</v>
          </cell>
        </row>
        <row r="123">
          <cell r="D123"/>
        </row>
        <row r="125">
          <cell r="D125"/>
          <cell r="E125"/>
          <cell r="F125"/>
          <cell r="G125"/>
          <cell r="H125"/>
          <cell r="I125"/>
          <cell r="J125"/>
          <cell r="K125"/>
          <cell r="L125"/>
          <cell r="M125"/>
          <cell r="N125"/>
          <cell r="O125"/>
          <cell r="P125"/>
          <cell r="Q125"/>
          <cell r="R125"/>
          <cell r="S125"/>
          <cell r="T125"/>
          <cell r="U125"/>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row>
        <row r="126">
          <cell r="D126" t="str">
            <v>SHIPMENTS</v>
          </cell>
          <cell r="E126">
            <v>1981</v>
          </cell>
          <cell r="F126">
            <v>1982</v>
          </cell>
          <cell r="G126">
            <v>1983</v>
          </cell>
          <cell r="H126">
            <v>1984</v>
          </cell>
          <cell r="I126">
            <v>1985</v>
          </cell>
          <cell r="J126">
            <v>1986</v>
          </cell>
          <cell r="K126">
            <v>1987</v>
          </cell>
          <cell r="L126">
            <v>1988</v>
          </cell>
          <cell r="M126">
            <v>1989</v>
          </cell>
          <cell r="N126">
            <v>1990</v>
          </cell>
          <cell r="O126">
            <v>1991</v>
          </cell>
          <cell r="P126">
            <v>1992</v>
          </cell>
          <cell r="Q126">
            <v>1993</v>
          </cell>
          <cell r="R126">
            <v>1994</v>
          </cell>
          <cell r="S126">
            <v>1995</v>
          </cell>
          <cell r="T126">
            <v>1996</v>
          </cell>
          <cell r="U126">
            <v>1997</v>
          </cell>
          <cell r="V126">
            <v>1998</v>
          </cell>
          <cell r="W126">
            <v>1999</v>
          </cell>
          <cell r="X126">
            <v>2000</v>
          </cell>
          <cell r="Y126">
            <v>2001</v>
          </cell>
          <cell r="Z126">
            <v>2002</v>
          </cell>
          <cell r="AA126">
            <v>2003</v>
          </cell>
          <cell r="AB126">
            <v>2004</v>
          </cell>
          <cell r="AC126">
            <v>2005</v>
          </cell>
          <cell r="AD126">
            <v>2006</v>
          </cell>
          <cell r="AE126">
            <v>2007</v>
          </cell>
          <cell r="AF126">
            <v>2008</v>
          </cell>
          <cell r="AG126">
            <v>2009</v>
          </cell>
          <cell r="AH126">
            <v>2010</v>
          </cell>
          <cell r="AI126">
            <v>2011</v>
          </cell>
          <cell r="AJ126">
            <v>2012</v>
          </cell>
          <cell r="AK126">
            <v>2013</v>
          </cell>
          <cell r="AL126">
            <v>2014</v>
          </cell>
          <cell r="AM126">
            <v>2015</v>
          </cell>
          <cell r="AN126">
            <v>2016</v>
          </cell>
          <cell r="AO126">
            <v>2017</v>
          </cell>
          <cell r="AP126">
            <v>2018</v>
          </cell>
          <cell r="AQ126">
            <v>2019</v>
          </cell>
          <cell r="AR126">
            <v>2020</v>
          </cell>
          <cell r="AS126">
            <v>2021</v>
          </cell>
          <cell r="AT126">
            <v>2022</v>
          </cell>
          <cell r="AU126">
            <v>2023</v>
          </cell>
          <cell r="AV126">
            <v>2024</v>
          </cell>
          <cell r="AW126">
            <v>2025</v>
          </cell>
          <cell r="AX126">
            <v>2026</v>
          </cell>
          <cell r="AY126">
            <v>2027</v>
          </cell>
          <cell r="AZ126">
            <v>2028</v>
          </cell>
          <cell r="BA126">
            <v>2029</v>
          </cell>
          <cell r="BB126">
            <v>2030</v>
          </cell>
          <cell r="BC126">
            <v>2031</v>
          </cell>
          <cell r="BD126">
            <v>2032</v>
          </cell>
          <cell r="BE126">
            <v>2033</v>
          </cell>
          <cell r="BF126">
            <v>2034</v>
          </cell>
        </row>
        <row r="127">
          <cell r="D127" t="str">
            <v>Stock Units</v>
          </cell>
          <cell r="E127">
            <v>0</v>
          </cell>
          <cell r="F127">
            <v>0</v>
          </cell>
          <cell r="G127">
            <v>0</v>
          </cell>
          <cell r="H127">
            <v>0</v>
          </cell>
          <cell r="I127">
            <v>0</v>
          </cell>
          <cell r="J127">
            <v>0</v>
          </cell>
          <cell r="K127">
            <v>662.25013847900038</v>
          </cell>
          <cell r="L127">
            <v>676.74834015485044</v>
          </cell>
          <cell r="M127">
            <v>689.51278070749572</v>
          </cell>
          <cell r="N127">
            <v>699.75748702409521</v>
          </cell>
          <cell r="O127">
            <v>707.57769468380172</v>
          </cell>
          <cell r="P127">
            <v>717.41697069357087</v>
          </cell>
          <cell r="Q127">
            <v>732.45170144749102</v>
          </cell>
          <cell r="R127">
            <v>752.38275862713203</v>
          </cell>
          <cell r="S127">
            <v>770.69114778097207</v>
          </cell>
          <cell r="T127">
            <v>780.70441522274018</v>
          </cell>
          <cell r="U127">
            <v>793.19749409317251</v>
          </cell>
          <cell r="V127">
            <v>810.50481820386483</v>
          </cell>
          <cell r="W127">
            <v>832.26933520419016</v>
          </cell>
          <cell r="X127">
            <v>851.07271682671831</v>
          </cell>
          <cell r="Y127">
            <v>868.03190110781065</v>
          </cell>
          <cell r="Z127">
            <v>881.86163772716509</v>
          </cell>
          <cell r="AA127">
            <v>894.96607807615078</v>
          </cell>
          <cell r="AB127">
            <v>909.12871014120174</v>
          </cell>
          <cell r="AC127">
            <v>928.30386650214939</v>
          </cell>
          <cell r="AD127">
            <v>953.1569559995113</v>
          </cell>
          <cell r="AE127">
            <v>973.94110905608886</v>
          </cell>
          <cell r="AF127">
            <v>993.31015882355405</v>
          </cell>
          <cell r="AG127">
            <v>1012.1426585623465</v>
          </cell>
          <cell r="AH127">
            <v>1020.2936897025153</v>
          </cell>
          <cell r="AI127">
            <v>1025.5106614769036</v>
          </cell>
          <cell r="AJ127">
            <v>1037.7595166823269</v>
          </cell>
          <cell r="AK127">
            <v>1051.1298850994833</v>
          </cell>
          <cell r="AL127">
            <v>1063.9605758801927</v>
          </cell>
          <cell r="AM127">
            <v>1073.2852022939403</v>
          </cell>
          <cell r="AN127">
            <v>1079.8740976688621</v>
          </cell>
          <cell r="AO127">
            <v>1085.8339484572866</v>
          </cell>
          <cell r="AP127">
            <v>1091.7278746172285</v>
          </cell>
          <cell r="AQ127">
            <v>1097.966027618517</v>
          </cell>
          <cell r="AR127">
            <v>1107.2076373046816</v>
          </cell>
          <cell r="AS127">
            <v>1117.3498580691535</v>
          </cell>
          <cell r="AT127">
            <v>1125.9679496041813</v>
          </cell>
          <cell r="AU127">
            <v>1134.208478324274</v>
          </cell>
          <cell r="AV127">
            <v>1141.9788400102809</v>
          </cell>
          <cell r="AW127">
            <v>1149.0450218209837</v>
          </cell>
          <cell r="AX127">
            <v>1155.4648971035911</v>
          </cell>
          <cell r="AY127">
            <v>1162.8888295137194</v>
          </cell>
          <cell r="AZ127">
            <v>1171.8222180395564</v>
          </cell>
          <cell r="BA127">
            <v>1181.3011370887468</v>
          </cell>
          <cell r="BB127">
            <v>1188.4421006060359</v>
          </cell>
          <cell r="BC127">
            <v>1195.6544737584977</v>
          </cell>
          <cell r="BD127">
            <v>1202.9389706424843</v>
          </cell>
          <cell r="BE127">
            <v>1210.2963124953105</v>
          </cell>
          <cell r="BF127">
            <v>1217.7272277666652</v>
          </cell>
        </row>
        <row r="128">
          <cell r="D128" t="str">
            <v>Stock Units</v>
          </cell>
          <cell r="E128">
            <v>0</v>
          </cell>
          <cell r="F128">
            <v>0</v>
          </cell>
          <cell r="G128">
            <v>0</v>
          </cell>
          <cell r="H128">
            <v>0</v>
          </cell>
          <cell r="I128">
            <v>0</v>
          </cell>
          <cell r="J128">
            <v>0</v>
          </cell>
          <cell r="K128">
            <v>3164.0839949552242</v>
          </cell>
          <cell r="L128">
            <v>3233.3531807398413</v>
          </cell>
          <cell r="M128">
            <v>3294.3388411580354</v>
          </cell>
          <cell r="N128">
            <v>3343.2857713373437</v>
          </cell>
          <cell r="O128">
            <v>3380.6489857114971</v>
          </cell>
          <cell r="P128">
            <v>3427.6588599803945</v>
          </cell>
          <cell r="Q128">
            <v>3499.491462471346</v>
          </cell>
          <cell r="R128">
            <v>3594.7176245518531</v>
          </cell>
          <cell r="S128">
            <v>3682.1910393979779</v>
          </cell>
          <cell r="T128">
            <v>3730.0322060642034</v>
          </cell>
          <cell r="U128">
            <v>3789.7213606673795</v>
          </cell>
          <cell r="V128">
            <v>3872.411909196243</v>
          </cell>
          <cell r="W128">
            <v>3976.3979348644643</v>
          </cell>
          <cell r="X128">
            <v>4066.2363137276539</v>
          </cell>
          <cell r="Y128">
            <v>4147.2635275150951</v>
          </cell>
          <cell r="Z128">
            <v>4213.3389358075665</v>
          </cell>
          <cell r="AA128">
            <v>4275.9490396971651</v>
          </cell>
          <cell r="AB128">
            <v>4343.6149484524085</v>
          </cell>
          <cell r="AC128">
            <v>4435.2295843991578</v>
          </cell>
          <cell r="AD128">
            <v>4553.972123108776</v>
          </cell>
          <cell r="AE128">
            <v>4653.2741877124245</v>
          </cell>
          <cell r="AF128">
            <v>4745.8152032680919</v>
          </cell>
          <cell r="AG128">
            <v>4835.7927020200996</v>
          </cell>
          <cell r="AH128">
            <v>4874.7365174675733</v>
          </cell>
          <cell r="AI128">
            <v>4899.6620492785396</v>
          </cell>
          <cell r="AJ128">
            <v>4958.1843574822278</v>
          </cell>
          <cell r="AK128">
            <v>5022.0650065864202</v>
          </cell>
          <cell r="AL128">
            <v>5083.3671958720315</v>
          </cell>
          <cell r="AM128">
            <v>5127.9181887377154</v>
          </cell>
          <cell r="AN128">
            <v>5159.3984666401193</v>
          </cell>
          <cell r="AO128">
            <v>5187.8733092959246</v>
          </cell>
          <cell r="AP128">
            <v>5216.0331787267587</v>
          </cell>
          <cell r="AQ128">
            <v>5245.8376875106924</v>
          </cell>
          <cell r="AR128">
            <v>5289.9920449001456</v>
          </cell>
          <cell r="AS128">
            <v>5338.4493218859561</v>
          </cell>
          <cell r="AT128">
            <v>5379.6246481088656</v>
          </cell>
          <cell r="AU128">
            <v>5418.9960631048643</v>
          </cell>
          <cell r="AV128">
            <v>5456.1211244935639</v>
          </cell>
          <cell r="AW128">
            <v>5489.8817709224786</v>
          </cell>
          <cell r="AX128">
            <v>5520.5545083838242</v>
          </cell>
          <cell r="AY128">
            <v>5556.0244076766594</v>
          </cell>
          <cell r="AZ128">
            <v>5598.7061528556587</v>
          </cell>
          <cell r="BA128">
            <v>5643.9943216462352</v>
          </cell>
          <cell r="BB128">
            <v>5678.1122584510604</v>
          </cell>
          <cell r="BC128">
            <v>5712.5713746239335</v>
          </cell>
          <cell r="BD128">
            <v>5747.3750819585357</v>
          </cell>
          <cell r="BE128">
            <v>5782.5268263664839</v>
          </cell>
          <cell r="BF128">
            <v>5818.0300882185111</v>
          </cell>
        </row>
        <row r="129">
          <cell r="D129" t="str">
            <v>Stock Units</v>
          </cell>
          <cell r="E129">
            <v>0</v>
          </cell>
          <cell r="F129">
            <v>0</v>
          </cell>
          <cell r="G129">
            <v>0</v>
          </cell>
          <cell r="H129">
            <v>0</v>
          </cell>
          <cell r="I129">
            <v>0</v>
          </cell>
          <cell r="J129">
            <v>0</v>
          </cell>
          <cell r="K129">
            <v>207.82064565054037</v>
          </cell>
          <cell r="L129">
            <v>212.37032477928616</v>
          </cell>
          <cell r="M129">
            <v>216.37593251401796</v>
          </cell>
          <cell r="N129">
            <v>219.59082271563531</v>
          </cell>
          <cell r="O129">
            <v>222.04488125112181</v>
          </cell>
          <cell r="P129">
            <v>225.13254341119389</v>
          </cell>
          <cell r="Q129">
            <v>229.85059067297001</v>
          </cell>
          <cell r="R129">
            <v>236.10515361059964</v>
          </cell>
          <cell r="S129">
            <v>241.85050726731774</v>
          </cell>
          <cell r="T129">
            <v>244.99276966019417</v>
          </cell>
          <cell r="U129">
            <v>248.9132214142389</v>
          </cell>
          <cell r="V129">
            <v>254.34443095604152</v>
          </cell>
          <cell r="W129">
            <v>261.17435172535698</v>
          </cell>
          <cell r="X129">
            <v>267.07503891612487</v>
          </cell>
          <cell r="Y129">
            <v>272.39699873495982</v>
          </cell>
          <cell r="Z129">
            <v>276.73690691529202</v>
          </cell>
          <cell r="AA129">
            <v>280.84920995001846</v>
          </cell>
          <cell r="AB129">
            <v>285.29358401482398</v>
          </cell>
          <cell r="AC129">
            <v>291.31093779678713</v>
          </cell>
          <cell r="AD129">
            <v>299.11008317350974</v>
          </cell>
          <cell r="AE129">
            <v>305.63235603771471</v>
          </cell>
          <cell r="AF129">
            <v>311.71055548899312</v>
          </cell>
          <cell r="AG129">
            <v>317.62038023273465</v>
          </cell>
          <cell r="AH129">
            <v>320.17825444950427</v>
          </cell>
          <cell r="AI129">
            <v>321.81539180818282</v>
          </cell>
          <cell r="AJ129">
            <v>325.65920375983825</v>
          </cell>
          <cell r="AK129">
            <v>329.85495765340602</v>
          </cell>
          <cell r="AL129">
            <v>333.88135536517336</v>
          </cell>
          <cell r="AM129">
            <v>336.80751539015398</v>
          </cell>
          <cell r="AN129">
            <v>338.87517594827028</v>
          </cell>
          <cell r="AO129">
            <v>340.74543609147827</v>
          </cell>
          <cell r="AP129">
            <v>342.59500843402088</v>
          </cell>
          <cell r="AQ129">
            <v>344.55260256510275</v>
          </cell>
          <cell r="AR129">
            <v>347.4527111196137</v>
          </cell>
          <cell r="AS129">
            <v>350.63544034099795</v>
          </cell>
          <cell r="AT129">
            <v>353.33988273069428</v>
          </cell>
          <cell r="AU129">
            <v>355.92584217351862</v>
          </cell>
          <cell r="AV129">
            <v>358.36425854929018</v>
          </cell>
          <cell r="AW129">
            <v>360.58169631314951</v>
          </cell>
          <cell r="AX129">
            <v>362.59631669404007</v>
          </cell>
          <cell r="AY129">
            <v>364.92602013552562</v>
          </cell>
          <cell r="AZ129">
            <v>367.7294058404355</v>
          </cell>
          <cell r="BA129">
            <v>370.70398442096445</v>
          </cell>
          <cell r="BB129">
            <v>372.94488942422851</v>
          </cell>
          <cell r="BC129">
            <v>375.20820347752527</v>
          </cell>
          <cell r="BD129">
            <v>377.49415067135504</v>
          </cell>
          <cell r="BE129">
            <v>379.80295733712308</v>
          </cell>
          <cell r="BF129">
            <v>382.13485206954874</v>
          </cell>
        </row>
        <row r="130">
          <cell r="D130" t="str">
            <v>Stock Units</v>
          </cell>
          <cell r="E130">
            <v>0</v>
          </cell>
          <cell r="F130">
            <v>0</v>
          </cell>
          <cell r="G130">
            <v>0</v>
          </cell>
          <cell r="H130">
            <v>0</v>
          </cell>
          <cell r="I130">
            <v>0</v>
          </cell>
          <cell r="J130">
            <v>0</v>
          </cell>
          <cell r="K130">
            <v>1471.6669743977786</v>
          </cell>
          <cell r="L130">
            <v>1503.885200344112</v>
          </cell>
          <cell r="M130">
            <v>1532.2506237944349</v>
          </cell>
          <cell r="N130">
            <v>1555.0166378313227</v>
          </cell>
          <cell r="O130">
            <v>1572.3948770751149</v>
          </cell>
          <cell r="P130">
            <v>1594.2599348746021</v>
          </cell>
          <cell r="Q130">
            <v>1627.6704476610912</v>
          </cell>
          <cell r="R130">
            <v>1671.9616858380712</v>
          </cell>
          <cell r="S130">
            <v>1712.646995068827</v>
          </cell>
          <cell r="T130">
            <v>1734.8987004949781</v>
          </cell>
          <cell r="U130">
            <v>1762.6610979848278</v>
          </cell>
          <cell r="V130">
            <v>1801.1218182308107</v>
          </cell>
          <cell r="W130">
            <v>1849.487411564867</v>
          </cell>
          <cell r="X130">
            <v>1891.2727040593741</v>
          </cell>
          <cell r="Y130">
            <v>1928.9597802395792</v>
          </cell>
          <cell r="Z130">
            <v>1959.6925282825891</v>
          </cell>
          <cell r="AA130">
            <v>1988.8135068358906</v>
          </cell>
          <cell r="AB130">
            <v>2020.2860225360039</v>
          </cell>
          <cell r="AC130">
            <v>2062.8974811158873</v>
          </cell>
          <cell r="AD130">
            <v>2118.1265688878029</v>
          </cell>
          <cell r="AE130">
            <v>2164.3135756801976</v>
          </cell>
          <cell r="AF130">
            <v>2207.3559084967869</v>
          </cell>
          <cell r="AG130">
            <v>2249.2059079163255</v>
          </cell>
          <cell r="AH130">
            <v>2267.3193104500338</v>
          </cell>
          <cell r="AI130">
            <v>2278.9125810597857</v>
          </cell>
          <cell r="AJ130">
            <v>2306.1322592940596</v>
          </cell>
          <cell r="AK130">
            <v>2335.8441891099628</v>
          </cell>
          <cell r="AL130">
            <v>2364.3568352893171</v>
          </cell>
          <cell r="AM130">
            <v>2385.0782273198674</v>
          </cell>
          <cell r="AN130">
            <v>2399.7202170419159</v>
          </cell>
          <cell r="AO130">
            <v>2412.9643299050813</v>
          </cell>
          <cell r="AP130">
            <v>2426.0619435938411</v>
          </cell>
          <cell r="AQ130">
            <v>2439.9245058189267</v>
          </cell>
          <cell r="AR130">
            <v>2460.4614162326261</v>
          </cell>
          <cell r="AS130">
            <v>2482.9996845981191</v>
          </cell>
          <cell r="AT130">
            <v>2502.150999120403</v>
          </cell>
          <cell r="AU130">
            <v>2520.4632851650531</v>
          </cell>
          <cell r="AV130">
            <v>2537.7307555784018</v>
          </cell>
          <cell r="AW130">
            <v>2553.4333818244086</v>
          </cell>
          <cell r="AX130">
            <v>2567.6997713413134</v>
          </cell>
          <cell r="AY130">
            <v>2584.1973989193766</v>
          </cell>
          <cell r="AZ130">
            <v>2604.0493734212369</v>
          </cell>
          <cell r="BA130">
            <v>2625.1136379749933</v>
          </cell>
          <cell r="BB130">
            <v>2640.9824457911909</v>
          </cell>
          <cell r="BC130">
            <v>2657.0099416855505</v>
          </cell>
          <cell r="BD130">
            <v>2673.1977125388539</v>
          </cell>
          <cell r="BE130">
            <v>2689.5473611006901</v>
          </cell>
          <cell r="BF130">
            <v>2706.0605061481447</v>
          </cell>
        </row>
        <row r="131">
          <cell r="D131" t="str">
            <v>Stock Units</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row>
        <row r="132">
          <cell r="D132" t="str">
            <v>Stock Units</v>
          </cell>
          <cell r="E132">
            <v>0</v>
          </cell>
          <cell r="F132">
            <v>0</v>
          </cell>
          <cell r="G132">
            <v>0</v>
          </cell>
          <cell r="H132">
            <v>0</v>
          </cell>
          <cell r="I132">
            <v>0</v>
          </cell>
          <cell r="J132">
            <v>0</v>
          </cell>
          <cell r="K132">
            <v>48596.224791663299</v>
          </cell>
          <cell r="L132">
            <v>49660.109609162391</v>
          </cell>
          <cell r="M132">
            <v>50596.770224833737</v>
          </cell>
          <cell r="N132">
            <v>51348.531564181241</v>
          </cell>
          <cell r="O132">
            <v>51922.382058529809</v>
          </cell>
          <cell r="P132">
            <v>52644.39273240621</v>
          </cell>
          <cell r="Q132">
            <v>53747.648304504219</v>
          </cell>
          <cell r="R132">
            <v>55210.198598962248</v>
          </cell>
          <cell r="S132">
            <v>56553.676755020759</v>
          </cell>
          <cell r="T132">
            <v>57288.455001525625</v>
          </cell>
          <cell r="U132">
            <v>58205.202970083061</v>
          </cell>
          <cell r="V132">
            <v>59475.22250523496</v>
          </cell>
          <cell r="W132">
            <v>61072.312938555158</v>
          </cell>
          <cell r="X132">
            <v>62452.113873396011</v>
          </cell>
          <cell r="Y132">
            <v>63696.586745081695</v>
          </cell>
          <cell r="Z132">
            <v>64711.419284199328</v>
          </cell>
          <cell r="AA132">
            <v>65673.029243890487</v>
          </cell>
          <cell r="AB132">
            <v>66712.289806456087</v>
          </cell>
          <cell r="AC132">
            <v>68119.371745422643</v>
          </cell>
          <cell r="AD132">
            <v>69943.103072614234</v>
          </cell>
          <cell r="AE132">
            <v>71468.253941380433</v>
          </cell>
          <cell r="AF132">
            <v>72889.563869170655</v>
          </cell>
          <cell r="AG132">
            <v>74271.501504996937</v>
          </cell>
          <cell r="AH132">
            <v>74869.627981015859</v>
          </cell>
          <cell r="AI132">
            <v>75252.451808976417</v>
          </cell>
          <cell r="AJ132">
            <v>76151.278530810552</v>
          </cell>
          <cell r="AK132">
            <v>77132.402416476747</v>
          </cell>
          <cell r="AL132">
            <v>78073.924504858238</v>
          </cell>
          <cell r="AM132">
            <v>78758.16995075802</v>
          </cell>
          <cell r="AN132">
            <v>79241.666173958278</v>
          </cell>
          <cell r="AO132">
            <v>79679.002811296305</v>
          </cell>
          <cell r="AP132">
            <v>80111.501868573716</v>
          </cell>
          <cell r="AQ132">
            <v>80569.260452409813</v>
          </cell>
          <cell r="AR132">
            <v>81247.41409202572</v>
          </cell>
          <cell r="AS132">
            <v>81991.654993641743</v>
          </cell>
          <cell r="AT132">
            <v>82624.05457980599</v>
          </cell>
          <cell r="AU132">
            <v>83228.748430083666</v>
          </cell>
          <cell r="AV132">
            <v>83798.941203577051</v>
          </cell>
          <cell r="AW132">
            <v>84317.460928586617</v>
          </cell>
          <cell r="AX132">
            <v>84788.55437838877</v>
          </cell>
          <cell r="AY132">
            <v>85333.326009647775</v>
          </cell>
          <cell r="AZ132">
            <v>85988.862236412358</v>
          </cell>
          <cell r="BA132">
            <v>86684.4297480393</v>
          </cell>
          <cell r="BB132">
            <v>87208.436989641777</v>
          </cell>
          <cell r="BC132">
            <v>87737.68430366028</v>
          </cell>
          <cell r="BD132">
            <v>88272.224090818985</v>
          </cell>
          <cell r="BE132">
            <v>88812.10927584926</v>
          </cell>
          <cell r="BF132">
            <v>89357.393312729837</v>
          </cell>
        </row>
        <row r="133">
          <cell r="D133" t="str">
            <v>Stock Units</v>
          </cell>
          <cell r="E133">
            <v>0</v>
          </cell>
          <cell r="F133">
            <v>0</v>
          </cell>
          <cell r="G133">
            <v>0</v>
          </cell>
          <cell r="H133">
            <v>0</v>
          </cell>
          <cell r="I133">
            <v>0</v>
          </cell>
          <cell r="J133">
            <v>0</v>
          </cell>
          <cell r="K133">
            <v>446.75966715024947</v>
          </cell>
          <cell r="L133">
            <v>456.54027930664148</v>
          </cell>
          <cell r="M133">
            <v>465.15128122467246</v>
          </cell>
          <cell r="N133">
            <v>472.06244864936775</v>
          </cell>
          <cell r="O133">
            <v>477.33802832553135</v>
          </cell>
          <cell r="P133">
            <v>483.97568896116331</v>
          </cell>
          <cell r="Q133">
            <v>494.11824827076464</v>
          </cell>
          <cell r="R133">
            <v>507.56391170539962</v>
          </cell>
          <cell r="S133">
            <v>519.91490926534379</v>
          </cell>
          <cell r="T133">
            <v>526.66994602478508</v>
          </cell>
          <cell r="U133">
            <v>535.09788500665536</v>
          </cell>
          <cell r="V133">
            <v>546.77355543643148</v>
          </cell>
          <cell r="W133">
            <v>561.45608671242849</v>
          </cell>
          <cell r="X133">
            <v>574.14101046989811</v>
          </cell>
          <cell r="Y133">
            <v>585.58182276170373</v>
          </cell>
          <cell r="Z133">
            <v>594.9114826135368</v>
          </cell>
          <cell r="AA133">
            <v>603.75185133274817</v>
          </cell>
          <cell r="AB133">
            <v>613.3060853294154</v>
          </cell>
          <cell r="AC133">
            <v>626.24181153861809</v>
          </cell>
          <cell r="AD133">
            <v>643.00792051520204</v>
          </cell>
          <cell r="AE133">
            <v>657.02908980160282</v>
          </cell>
          <cell r="AF133">
            <v>670.09561817863516</v>
          </cell>
          <cell r="AG133">
            <v>682.80018526900028</v>
          </cell>
          <cell r="AH133">
            <v>688.29894132434322</v>
          </cell>
          <cell r="AI133">
            <v>691.81835557287934</v>
          </cell>
          <cell r="AJ133">
            <v>700.0815391595446</v>
          </cell>
          <cell r="AK133">
            <v>709.10130525192187</v>
          </cell>
          <cell r="AL133">
            <v>717.75700014639608</v>
          </cell>
          <cell r="AM133">
            <v>724.04747371650978</v>
          </cell>
          <cell r="AN133">
            <v>728.4923994833033</v>
          </cell>
          <cell r="AO133">
            <v>732.5129663353041</v>
          </cell>
          <cell r="AP133">
            <v>736.48905986315367</v>
          </cell>
          <cell r="AQ133">
            <v>740.69737179327853</v>
          </cell>
          <cell r="AR133">
            <v>746.93184156146322</v>
          </cell>
          <cell r="AS133">
            <v>753.77387134692538</v>
          </cell>
          <cell r="AT133">
            <v>759.5877103813757</v>
          </cell>
          <cell r="AU133">
            <v>765.14684227765008</v>
          </cell>
          <cell r="AV133">
            <v>770.38879542914435</v>
          </cell>
          <cell r="AW133">
            <v>775.15570275063351</v>
          </cell>
          <cell r="AX133">
            <v>779.48660610233537</v>
          </cell>
          <cell r="AY133">
            <v>784.49485507018369</v>
          </cell>
          <cell r="AZ133">
            <v>790.52139617970045</v>
          </cell>
          <cell r="BA133">
            <v>796.91595689521284</v>
          </cell>
          <cell r="BB133">
            <v>801.73331260229247</v>
          </cell>
          <cell r="BC133">
            <v>806.59884186644285</v>
          </cell>
          <cell r="BD133">
            <v>811.51302642323492</v>
          </cell>
          <cell r="BE133">
            <v>816.47635282559474</v>
          </cell>
          <cell r="BF133">
            <v>821.48931249197824</v>
          </cell>
        </row>
        <row r="134">
          <cell r="D134" t="str">
            <v>Stock Units</v>
          </cell>
          <cell r="E134">
            <v>0</v>
          </cell>
          <cell r="F134">
            <v>0</v>
          </cell>
          <cell r="G134">
            <v>0</v>
          </cell>
          <cell r="H134">
            <v>0</v>
          </cell>
          <cell r="I134">
            <v>0</v>
          </cell>
          <cell r="J134">
            <v>0</v>
          </cell>
          <cell r="K134">
            <v>3840.4596676911606</v>
          </cell>
          <cell r="L134">
            <v>3951.4577991035449</v>
          </cell>
          <cell r="M134">
            <v>4053.417219604049</v>
          </cell>
          <cell r="N134">
            <v>4141.4792765553721</v>
          </cell>
          <cell r="O134">
            <v>4215.910695293187</v>
          </cell>
          <cell r="P134">
            <v>4303.0746938907414</v>
          </cell>
          <cell r="Q134">
            <v>4422.390590510855</v>
          </cell>
          <cell r="R134">
            <v>4572.6604472637873</v>
          </cell>
          <cell r="S134">
            <v>4714.5896129595849</v>
          </cell>
          <cell r="T134">
            <v>4806.9012475326081</v>
          </cell>
          <cell r="U134">
            <v>4915.3767294895688</v>
          </cell>
          <cell r="V134">
            <v>5054.8711556467588</v>
          </cell>
          <cell r="W134">
            <v>5223.718037413757</v>
          </cell>
          <cell r="X134">
            <v>5375.5932439491789</v>
          </cell>
          <cell r="Y134">
            <v>5517.2426866330179</v>
          </cell>
          <cell r="Z134">
            <v>5640.2260488195734</v>
          </cell>
          <cell r="AA134">
            <v>5759.6420080965254</v>
          </cell>
          <cell r="AB134">
            <v>5886.9527664254701</v>
          </cell>
          <cell r="AC134">
            <v>6048.0477178523161</v>
          </cell>
          <cell r="AD134">
            <v>6247.8867822282082</v>
          </cell>
          <cell r="AE134">
            <v>6422.8696919656513</v>
          </cell>
          <cell r="AF134">
            <v>6590.1177119538888</v>
          </cell>
          <cell r="AG134">
            <v>6755.3256732567843</v>
          </cell>
          <cell r="AH134">
            <v>6850.3159223825123</v>
          </cell>
          <cell r="AI134">
            <v>6885.3429985796929</v>
          </cell>
          <cell r="AJ134">
            <v>6967.5825818404046</v>
          </cell>
          <cell r="AK134">
            <v>7057.3520752525146</v>
          </cell>
          <cell r="AL134">
            <v>7143.4981391136835</v>
          </cell>
          <cell r="AM134">
            <v>7206.1042665817349</v>
          </cell>
          <cell r="AN134">
            <v>7250.3425240102388</v>
          </cell>
          <cell r="AO134">
            <v>7290.3573365715829</v>
          </cell>
          <cell r="AP134">
            <v>7329.9295270362418</v>
          </cell>
          <cell r="AQ134">
            <v>7371.8128781363012</v>
          </cell>
          <cell r="AR134">
            <v>7433.8616260806666</v>
          </cell>
          <cell r="AS134">
            <v>7501.9571333766462</v>
          </cell>
          <cell r="AT134">
            <v>7559.8195412880032</v>
          </cell>
          <cell r="AU134">
            <v>7615.1469687432891</v>
          </cell>
          <cell r="AV134">
            <v>7667.317665198193</v>
          </cell>
          <cell r="AW134">
            <v>7714.7604537372672</v>
          </cell>
          <cell r="AX134">
            <v>7757.8638996489799</v>
          </cell>
          <cell r="AY134">
            <v>7807.70864818469</v>
          </cell>
          <cell r="AZ134">
            <v>7867.6879798977134</v>
          </cell>
          <cell r="BA134">
            <v>7931.3300378120148</v>
          </cell>
          <cell r="BB134">
            <v>7979.2749154265175</v>
          </cell>
          <cell r="BC134">
            <v>8027.6992418171658</v>
          </cell>
          <cell r="BD134">
            <v>8076.607811471722</v>
          </cell>
          <cell r="BE134">
            <v>8126.0054668228213</v>
          </cell>
          <cell r="BF134">
            <v>8175.8970987274333</v>
          </cell>
        </row>
        <row r="135">
          <cell r="D135" t="str">
            <v>Stock Units</v>
          </cell>
          <cell r="E135">
            <v>0</v>
          </cell>
          <cell r="F135">
            <v>0</v>
          </cell>
          <cell r="G135">
            <v>0</v>
          </cell>
          <cell r="H135">
            <v>0</v>
          </cell>
          <cell r="I135">
            <v>0</v>
          </cell>
          <cell r="J135">
            <v>0</v>
          </cell>
          <cell r="K135">
            <v>1856.7102977222764</v>
          </cell>
          <cell r="L135">
            <v>1903.8569117064258</v>
          </cell>
          <cell r="M135">
            <v>1946.3878421649508</v>
          </cell>
          <cell r="N135">
            <v>1982.0269123701564</v>
          </cell>
          <cell r="O135">
            <v>2010.9721948581325</v>
          </cell>
          <cell r="P135">
            <v>2045.8253594417872</v>
          </cell>
          <cell r="Q135">
            <v>2095.7330340146682</v>
          </cell>
          <cell r="R135">
            <v>2159.9861404402131</v>
          </cell>
          <cell r="S135">
            <v>2219.9480106207743</v>
          </cell>
          <cell r="T135">
            <v>2256.2880584305908</v>
          </cell>
          <cell r="U135">
            <v>2300.0110583740757</v>
          </cell>
          <cell r="V135">
            <v>2357.9799579382434</v>
          </cell>
          <cell r="W135">
            <v>2429.2912606912946</v>
          </cell>
          <cell r="X135">
            <v>2492.3489535991789</v>
          </cell>
          <cell r="Y135">
            <v>2550.3493844674904</v>
          </cell>
          <cell r="Z135">
            <v>2599.45090924338</v>
          </cell>
          <cell r="AA135">
            <v>2646.6731405423488</v>
          </cell>
          <cell r="AB135">
            <v>2697.286599105249</v>
          </cell>
          <cell r="AC135">
            <v>2763.0918219083187</v>
          </cell>
          <cell r="AD135">
            <v>2846.220192548622</v>
          </cell>
          <cell r="AE135">
            <v>2917.6365793345694</v>
          </cell>
          <cell r="AF135">
            <v>2985.1993351965434</v>
          </cell>
          <cell r="AG135">
            <v>3051.5164487206257</v>
          </cell>
          <cell r="AH135">
            <v>3085.8890488106331</v>
          </cell>
          <cell r="AI135">
            <v>3101.667835084645</v>
          </cell>
          <cell r="AJ135">
            <v>3138.7146271214592</v>
          </cell>
          <cell r="AK135">
            <v>3179.1534477213363</v>
          </cell>
          <cell r="AL135">
            <v>3217.9600076054917</v>
          </cell>
          <cell r="AM135">
            <v>3246.1624387533548</v>
          </cell>
          <cell r="AN135">
            <v>3266.0906224581449</v>
          </cell>
          <cell r="AO135">
            <v>3284.1162541621957</v>
          </cell>
          <cell r="AP135">
            <v>3301.9424961305904</v>
          </cell>
          <cell r="AQ135">
            <v>3320.8098558190486</v>
          </cell>
          <cell r="AR135">
            <v>3348.761201996866</v>
          </cell>
          <cell r="AS135">
            <v>3379.4364559003075</v>
          </cell>
          <cell r="AT135">
            <v>3405.501964839546</v>
          </cell>
          <cell r="AU135">
            <v>3430.4255310542485</v>
          </cell>
          <cell r="AV135">
            <v>3453.9270721047842</v>
          </cell>
          <cell r="AW135">
            <v>3475.2988136794193</v>
          </cell>
          <cell r="AX135">
            <v>3494.7157943284951</v>
          </cell>
          <cell r="AY135">
            <v>3517.1695563724461</v>
          </cell>
          <cell r="AZ135">
            <v>3544.1886843930156</v>
          </cell>
          <cell r="BA135">
            <v>3572.8577752476185</v>
          </cell>
          <cell r="BB135">
            <v>3594.4556948842505</v>
          </cell>
          <cell r="BC135">
            <v>3616.2695937172498</v>
          </cell>
          <cell r="BD135">
            <v>3638.3016315385789</v>
          </cell>
          <cell r="BE135">
            <v>3660.5539897381209</v>
          </cell>
          <cell r="BF135">
            <v>3683.0288715196584</v>
          </cell>
        </row>
        <row r="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row>
        <row r="138">
          <cell r="D138" t="str">
            <v>K-12</v>
          </cell>
        </row>
        <row r="140">
          <cell r="D140"/>
        </row>
        <row r="142">
          <cell r="D142"/>
          <cell r="E142"/>
          <cell r="F142"/>
          <cell r="G142"/>
          <cell r="H142"/>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row>
        <row r="143">
          <cell r="D143" t="str">
            <v>SHIPMENTS</v>
          </cell>
          <cell r="E143">
            <v>1981</v>
          </cell>
          <cell r="F143">
            <v>1982</v>
          </cell>
          <cell r="G143">
            <v>1983</v>
          </cell>
          <cell r="H143">
            <v>1984</v>
          </cell>
          <cell r="I143">
            <v>1985</v>
          </cell>
          <cell r="J143">
            <v>1986</v>
          </cell>
          <cell r="K143">
            <v>1987</v>
          </cell>
          <cell r="L143">
            <v>1988</v>
          </cell>
          <cell r="M143">
            <v>1989</v>
          </cell>
          <cell r="N143">
            <v>1990</v>
          </cell>
          <cell r="O143">
            <v>1991</v>
          </cell>
          <cell r="P143">
            <v>1992</v>
          </cell>
          <cell r="Q143">
            <v>1993</v>
          </cell>
          <cell r="R143">
            <v>1994</v>
          </cell>
          <cell r="S143">
            <v>1995</v>
          </cell>
          <cell r="T143">
            <v>1996</v>
          </cell>
          <cell r="U143">
            <v>1997</v>
          </cell>
          <cell r="V143">
            <v>1998</v>
          </cell>
          <cell r="W143">
            <v>1999</v>
          </cell>
          <cell r="X143">
            <v>2000</v>
          </cell>
          <cell r="Y143">
            <v>2001</v>
          </cell>
          <cell r="Z143">
            <v>2002</v>
          </cell>
          <cell r="AA143">
            <v>2003</v>
          </cell>
          <cell r="AB143">
            <v>2004</v>
          </cell>
          <cell r="AC143">
            <v>2005</v>
          </cell>
          <cell r="AD143">
            <v>2006</v>
          </cell>
          <cell r="AE143">
            <v>2007</v>
          </cell>
          <cell r="AF143">
            <v>2008</v>
          </cell>
          <cell r="AG143">
            <v>2009</v>
          </cell>
          <cell r="AH143">
            <v>2010</v>
          </cell>
          <cell r="AI143">
            <v>2011</v>
          </cell>
          <cell r="AJ143">
            <v>2012</v>
          </cell>
          <cell r="AK143">
            <v>2013</v>
          </cell>
          <cell r="AL143">
            <v>2014</v>
          </cell>
          <cell r="AM143">
            <v>2015</v>
          </cell>
          <cell r="AN143">
            <v>2016</v>
          </cell>
          <cell r="AO143">
            <v>2017</v>
          </cell>
          <cell r="AP143">
            <v>2018</v>
          </cell>
          <cell r="AQ143">
            <v>2019</v>
          </cell>
          <cell r="AR143">
            <v>2020</v>
          </cell>
          <cell r="AS143">
            <v>2021</v>
          </cell>
          <cell r="AT143">
            <v>2022</v>
          </cell>
          <cell r="AU143">
            <v>2023</v>
          </cell>
          <cell r="AV143">
            <v>2024</v>
          </cell>
          <cell r="AW143">
            <v>2025</v>
          </cell>
          <cell r="AX143">
            <v>2026</v>
          </cell>
          <cell r="AY143">
            <v>2027</v>
          </cell>
          <cell r="AZ143">
            <v>2028</v>
          </cell>
          <cell r="BA143">
            <v>2029</v>
          </cell>
          <cell r="BB143">
            <v>2030</v>
          </cell>
          <cell r="BC143">
            <v>2031</v>
          </cell>
          <cell r="BD143">
            <v>2032</v>
          </cell>
          <cell r="BE143">
            <v>2033</v>
          </cell>
          <cell r="BF143">
            <v>2034</v>
          </cell>
        </row>
        <row r="144">
          <cell r="D144" t="str">
            <v>Stock Units</v>
          </cell>
          <cell r="E144">
            <v>0</v>
          </cell>
          <cell r="F144">
            <v>0</v>
          </cell>
          <cell r="G144">
            <v>0</v>
          </cell>
          <cell r="H144">
            <v>0</v>
          </cell>
          <cell r="I144">
            <v>0</v>
          </cell>
          <cell r="J144">
            <v>0</v>
          </cell>
          <cell r="K144">
            <v>601.28687541527552</v>
          </cell>
          <cell r="L144">
            <v>609.78977157527549</v>
          </cell>
          <cell r="M144">
            <v>620.82519861527544</v>
          </cell>
          <cell r="N144">
            <v>635.60708133527544</v>
          </cell>
          <cell r="O144">
            <v>650.84262693527546</v>
          </cell>
          <cell r="P144">
            <v>668.88658869527546</v>
          </cell>
          <cell r="Q144">
            <v>684.31181301527545</v>
          </cell>
          <cell r="R144">
            <v>699.18086325527543</v>
          </cell>
          <cell r="S144">
            <v>718.8088514152754</v>
          </cell>
          <cell r="T144">
            <v>732.88749621527541</v>
          </cell>
          <cell r="U144">
            <v>749.17394133527546</v>
          </cell>
          <cell r="V144">
            <v>763.8009616552755</v>
          </cell>
          <cell r="W144">
            <v>781.68414213527547</v>
          </cell>
          <cell r="X144">
            <v>797.81739861527547</v>
          </cell>
          <cell r="Y144">
            <v>816.56082837527549</v>
          </cell>
          <cell r="Z144">
            <v>839.57161237527544</v>
          </cell>
          <cell r="AA144">
            <v>865.38657237527548</v>
          </cell>
          <cell r="AB144">
            <v>882.66182037527551</v>
          </cell>
          <cell r="AC144">
            <v>902.7216683752755</v>
          </cell>
          <cell r="AD144">
            <v>922.19334837527549</v>
          </cell>
          <cell r="AE144">
            <v>943.25791815792729</v>
          </cell>
          <cell r="AF144">
            <v>966.5183386013565</v>
          </cell>
          <cell r="AG144">
            <v>988.81365706884378</v>
          </cell>
          <cell r="AH144">
            <v>992.81950124895286</v>
          </cell>
          <cell r="AI144">
            <v>1006.737549455827</v>
          </cell>
          <cell r="AJ144">
            <v>1022.3798626791264</v>
          </cell>
          <cell r="AK144">
            <v>1037.4649333226744</v>
          </cell>
          <cell r="AL144">
            <v>1051.0764749597784</v>
          </cell>
          <cell r="AM144">
            <v>1064.3815823028706</v>
          </cell>
          <cell r="AN144">
            <v>1076.3955647298005</v>
          </cell>
          <cell r="AO144">
            <v>1088.4829182497035</v>
          </cell>
          <cell r="AP144">
            <v>1101.1168912403343</v>
          </cell>
          <cell r="AQ144">
            <v>1113.4404098838409</v>
          </cell>
          <cell r="AR144">
            <v>1124.8333001366182</v>
          </cell>
          <cell r="AS144">
            <v>1132.9963837795326</v>
          </cell>
          <cell r="AT144">
            <v>1140.2781984472092</v>
          </cell>
          <cell r="AU144">
            <v>1147.6497641667545</v>
          </cell>
          <cell r="AV144">
            <v>1155.0406461568166</v>
          </cell>
          <cell r="AW144">
            <v>1163.005639543215</v>
          </cell>
          <cell r="AX144">
            <v>1170.7660791295723</v>
          </cell>
          <cell r="AY144">
            <v>1178.5977547183122</v>
          </cell>
          <cell r="AZ144">
            <v>1186.4863018949638</v>
          </cell>
          <cell r="BA144">
            <v>1194.2825521142652</v>
          </cell>
          <cell r="BB144">
            <v>1201.4865389360859</v>
          </cell>
          <cell r="BC144">
            <v>1208.7625656261248</v>
          </cell>
          <cell r="BD144">
            <v>1216.1113525830642</v>
          </cell>
          <cell r="BE144">
            <v>1223.533627409573</v>
          </cell>
          <cell r="BF144">
            <v>1231.0301249843467</v>
          </cell>
        </row>
        <row r="145">
          <cell r="D145" t="str">
            <v>Stock Units</v>
          </cell>
          <cell r="E145">
            <v>0</v>
          </cell>
          <cell r="F145">
            <v>0</v>
          </cell>
          <cell r="G145">
            <v>0</v>
          </cell>
          <cell r="H145">
            <v>0</v>
          </cell>
          <cell r="I145">
            <v>0</v>
          </cell>
          <cell r="J145">
            <v>0</v>
          </cell>
          <cell r="K145">
            <v>751.6085942690944</v>
          </cell>
          <cell r="L145">
            <v>762.2372144690944</v>
          </cell>
          <cell r="M145">
            <v>776.0314982690943</v>
          </cell>
          <cell r="N145">
            <v>794.50885166909427</v>
          </cell>
          <cell r="O145">
            <v>813.5532836690943</v>
          </cell>
          <cell r="P145">
            <v>836.1082358690943</v>
          </cell>
          <cell r="Q145">
            <v>855.38976626909425</v>
          </cell>
          <cell r="R145">
            <v>873.97607906909434</v>
          </cell>
          <cell r="S145">
            <v>898.51106426909428</v>
          </cell>
          <cell r="T145">
            <v>916.10937026909426</v>
          </cell>
          <cell r="U145">
            <v>936.46742666909427</v>
          </cell>
          <cell r="V145">
            <v>954.75120206909435</v>
          </cell>
          <cell r="W145">
            <v>977.10517766909436</v>
          </cell>
          <cell r="X145">
            <v>997.27174826909436</v>
          </cell>
          <cell r="Y145">
            <v>1020.7010354690943</v>
          </cell>
          <cell r="Z145">
            <v>1049.4645154690943</v>
          </cell>
          <cell r="AA145">
            <v>1081.7332154690944</v>
          </cell>
          <cell r="AB145">
            <v>1103.3272754690943</v>
          </cell>
          <cell r="AC145">
            <v>1128.4020854690943</v>
          </cell>
          <cell r="AD145">
            <v>1152.7416854690944</v>
          </cell>
          <cell r="AE145">
            <v>1179.0723976974091</v>
          </cell>
          <cell r="AF145">
            <v>1208.1479232516956</v>
          </cell>
          <cell r="AG145">
            <v>1236.0170713360546</v>
          </cell>
          <cell r="AH145">
            <v>1241.024376561191</v>
          </cell>
          <cell r="AI145">
            <v>1258.4219368197837</v>
          </cell>
          <cell r="AJ145">
            <v>1277.974828348908</v>
          </cell>
          <cell r="AK145">
            <v>1296.831166653343</v>
          </cell>
          <cell r="AL145">
            <v>1313.8455936997229</v>
          </cell>
          <cell r="AM145">
            <v>1330.4769778785883</v>
          </cell>
          <cell r="AN145">
            <v>1345.4944559122507</v>
          </cell>
          <cell r="AO145">
            <v>1360.6036478121293</v>
          </cell>
          <cell r="AP145">
            <v>1376.396114050418</v>
          </cell>
          <cell r="AQ145">
            <v>1391.800512354801</v>
          </cell>
          <cell r="AR145">
            <v>1406.0416251707727</v>
          </cell>
          <cell r="AS145">
            <v>1416.2454797244159</v>
          </cell>
          <cell r="AT145">
            <v>1425.3477480590116</v>
          </cell>
          <cell r="AU145">
            <v>1434.5622052084432</v>
          </cell>
          <cell r="AV145">
            <v>1443.8008076960207</v>
          </cell>
          <cell r="AW145">
            <v>1453.7570494290187</v>
          </cell>
          <cell r="AX145">
            <v>1463.4575989119653</v>
          </cell>
          <cell r="AY145">
            <v>1473.2471933978902</v>
          </cell>
          <cell r="AZ145">
            <v>1483.1078773687047</v>
          </cell>
          <cell r="BA145">
            <v>1492.8531901428314</v>
          </cell>
          <cell r="BB145">
            <v>1501.8581736701074</v>
          </cell>
          <cell r="BC145">
            <v>1510.9532070326559</v>
          </cell>
          <cell r="BD145">
            <v>1520.1391907288303</v>
          </cell>
          <cell r="BE145">
            <v>1529.4170342619664</v>
          </cell>
          <cell r="BF145">
            <v>1538.7876562304334</v>
          </cell>
        </row>
        <row r="146">
          <cell r="D146" t="str">
            <v>Stock Units</v>
          </cell>
          <cell r="E146">
            <v>0</v>
          </cell>
          <cell r="F146">
            <v>0</v>
          </cell>
          <cell r="G146">
            <v>0</v>
          </cell>
          <cell r="H146">
            <v>0</v>
          </cell>
          <cell r="I146">
            <v>0</v>
          </cell>
          <cell r="J146">
            <v>0</v>
          </cell>
          <cell r="K146">
            <v>424.55198371606269</v>
          </cell>
          <cell r="L146">
            <v>430.55564283396131</v>
          </cell>
          <cell r="M146">
            <v>438.34745175669906</v>
          </cell>
          <cell r="N146">
            <v>448.78452911266152</v>
          </cell>
          <cell r="O146">
            <v>459.54192524409922</v>
          </cell>
          <cell r="P146">
            <v>472.28226612383992</v>
          </cell>
          <cell r="Q146">
            <v>483.1735891379974</v>
          </cell>
          <cell r="R146">
            <v>493.6722130619039</v>
          </cell>
          <cell r="S146">
            <v>507.53099104359217</v>
          </cell>
          <cell r="T146">
            <v>517.47153161126346</v>
          </cell>
          <cell r="U146">
            <v>528.97093874301459</v>
          </cell>
          <cell r="V146">
            <v>539.29867205404412</v>
          </cell>
          <cell r="W146">
            <v>551.92548973186683</v>
          </cell>
          <cell r="X146">
            <v>563.31673461419268</v>
          </cell>
          <cell r="Y146">
            <v>576.55095044628592</v>
          </cell>
          <cell r="Z146">
            <v>592.7982267356856</v>
          </cell>
          <cell r="AA146">
            <v>611.02545391402953</v>
          </cell>
          <cell r="AB146">
            <v>623.2230273310804</v>
          </cell>
          <cell r="AC146">
            <v>637.38672956649157</v>
          </cell>
          <cell r="AD146">
            <v>651.13514269221457</v>
          </cell>
          <cell r="AE146">
            <v>666.00825110851554</v>
          </cell>
          <cell r="AF146">
            <v>682.43178876598938</v>
          </cell>
          <cell r="AG146">
            <v>698.17389468908266</v>
          </cell>
          <cell r="AH146">
            <v>701.00231014709209</v>
          </cell>
          <cell r="AI146">
            <v>710.82945791512418</v>
          </cell>
          <cell r="AJ146">
            <v>721.8740613821019</v>
          </cell>
          <cell r="AK146">
            <v>732.52521132079312</v>
          </cell>
          <cell r="AL146">
            <v>742.13594330205444</v>
          </cell>
          <cell r="AM146">
            <v>751.53031052845324</v>
          </cell>
          <cell r="AN146">
            <v>760.01305026588773</v>
          </cell>
          <cell r="AO146">
            <v>768.54759529683986</v>
          </cell>
          <cell r="AP146">
            <v>777.46809317346992</v>
          </cell>
          <cell r="AQ146">
            <v>786.1693878472463</v>
          </cell>
          <cell r="AR146">
            <v>794.2135916289028</v>
          </cell>
          <cell r="AS146">
            <v>799.97731855450036</v>
          </cell>
          <cell r="AT146">
            <v>805.1188059020825</v>
          </cell>
          <cell r="AU146">
            <v>810.32366397779685</v>
          </cell>
          <cell r="AV146">
            <v>815.54216073631187</v>
          </cell>
          <cell r="AW146">
            <v>821.16602162658205</v>
          </cell>
          <cell r="AX146">
            <v>826.64545275273326</v>
          </cell>
          <cell r="AY146">
            <v>832.17518164416106</v>
          </cell>
          <cell r="AZ146">
            <v>837.7450659862601</v>
          </cell>
          <cell r="BA146">
            <v>843.24978200698683</v>
          </cell>
          <cell r="BB146">
            <v>848.3363172714661</v>
          </cell>
          <cell r="BC146">
            <v>853.47371788859016</v>
          </cell>
          <cell r="BD146">
            <v>858.66249251188549</v>
          </cell>
          <cell r="BE146">
            <v>863.9031548814138</v>
          </cell>
          <cell r="BF146">
            <v>869.19622387463733</v>
          </cell>
        </row>
        <row r="147">
          <cell r="D147" t="str">
            <v>Stock Units</v>
          </cell>
          <cell r="E147">
            <v>0</v>
          </cell>
          <cell r="F147">
            <v>0</v>
          </cell>
          <cell r="G147">
            <v>0</v>
          </cell>
          <cell r="H147">
            <v>0</v>
          </cell>
          <cell r="I147">
            <v>0</v>
          </cell>
          <cell r="J147">
            <v>0</v>
          </cell>
          <cell r="K147">
            <v>4659.9732844683849</v>
          </cell>
          <cell r="L147">
            <v>4725.8707297083847</v>
          </cell>
          <cell r="M147">
            <v>4811.3952892683847</v>
          </cell>
          <cell r="N147">
            <v>4925.9548803483849</v>
          </cell>
          <cell r="O147">
            <v>5044.030358748385</v>
          </cell>
          <cell r="P147">
            <v>5183.8710623883844</v>
          </cell>
          <cell r="Q147">
            <v>5303.4165508683845</v>
          </cell>
          <cell r="R147">
            <v>5418.6516902283847</v>
          </cell>
          <cell r="S147">
            <v>5570.768598468384</v>
          </cell>
          <cell r="T147">
            <v>5679.878095668384</v>
          </cell>
          <cell r="U147">
            <v>5806.0980453483844</v>
          </cell>
          <cell r="V147">
            <v>5919.4574528283847</v>
          </cell>
          <cell r="W147">
            <v>6058.0521015483846</v>
          </cell>
          <cell r="X147">
            <v>6183.0848392683847</v>
          </cell>
          <cell r="Y147">
            <v>6328.3464199083846</v>
          </cell>
          <cell r="Z147">
            <v>6506.6799959083846</v>
          </cell>
          <cell r="AA147">
            <v>6706.745935908385</v>
          </cell>
          <cell r="AB147">
            <v>6840.6291079083849</v>
          </cell>
          <cell r="AC147">
            <v>6996.0929299083855</v>
          </cell>
          <cell r="AD147">
            <v>7146.9984499083848</v>
          </cell>
          <cell r="AE147">
            <v>7310.2488657239364</v>
          </cell>
          <cell r="AF147">
            <v>7490.517124160513</v>
          </cell>
          <cell r="AG147">
            <v>7663.3058422835393</v>
          </cell>
          <cell r="AH147">
            <v>7694.3511346793848</v>
          </cell>
          <cell r="AI147">
            <v>7802.2160082826595</v>
          </cell>
          <cell r="AJ147">
            <v>7923.44393576323</v>
          </cell>
          <cell r="AK147">
            <v>8040.3532332507266</v>
          </cell>
          <cell r="AL147">
            <v>8145.8426809382818</v>
          </cell>
          <cell r="AM147">
            <v>8248.957262847247</v>
          </cell>
          <cell r="AN147">
            <v>8342.0656266559545</v>
          </cell>
          <cell r="AO147">
            <v>8435.7426164352019</v>
          </cell>
          <cell r="AP147">
            <v>8533.6559071125903</v>
          </cell>
          <cell r="AQ147">
            <v>8629.1631765997663</v>
          </cell>
          <cell r="AR147">
            <v>8717.4580760587905</v>
          </cell>
          <cell r="AS147">
            <v>8780.7219742913785</v>
          </cell>
          <cell r="AT147">
            <v>8837.1560379658713</v>
          </cell>
          <cell r="AU147">
            <v>8894.285672292348</v>
          </cell>
          <cell r="AV147">
            <v>8951.5650077153277</v>
          </cell>
          <cell r="AW147">
            <v>9013.2937064599155</v>
          </cell>
          <cell r="AX147">
            <v>9073.4371132541855</v>
          </cell>
          <cell r="AY147">
            <v>9134.1325990669193</v>
          </cell>
          <cell r="AZ147">
            <v>9195.2688396859703</v>
          </cell>
          <cell r="BA147">
            <v>9255.6897788855549</v>
          </cell>
          <cell r="BB147">
            <v>9311.5206767546661</v>
          </cell>
          <cell r="BC147">
            <v>9367.9098836024677</v>
          </cell>
          <cell r="BD147">
            <v>9424.8629825187472</v>
          </cell>
          <cell r="BE147">
            <v>9482.3856124241902</v>
          </cell>
          <cell r="BF147">
            <v>9540.4834686286868</v>
          </cell>
        </row>
        <row r="148">
          <cell r="D148" t="str">
            <v>Stock Units</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row>
        <row r="149">
          <cell r="D149" t="str">
            <v>Stock Units</v>
          </cell>
          <cell r="E149">
            <v>0</v>
          </cell>
          <cell r="F149">
            <v>0</v>
          </cell>
          <cell r="G149">
            <v>0</v>
          </cell>
          <cell r="H149">
            <v>0</v>
          </cell>
          <cell r="I149">
            <v>0</v>
          </cell>
          <cell r="J149">
            <v>0</v>
          </cell>
          <cell r="K149">
            <v>99276.102101546494</v>
          </cell>
          <cell r="L149">
            <v>100679.98171683995</v>
          </cell>
          <cell r="M149">
            <v>102501.9975072238</v>
          </cell>
          <cell r="N149">
            <v>104942.57580381526</v>
          </cell>
          <cell r="O149">
            <v>107458.0565874491</v>
          </cell>
          <cell r="P149">
            <v>110437.22387555096</v>
          </cell>
          <cell r="Q149">
            <v>112984.02176378683</v>
          </cell>
          <cell r="R149">
            <v>115438.99194546555</v>
          </cell>
          <cell r="S149">
            <v>118679.69157868858</v>
          </cell>
          <cell r="T149">
            <v>121004.16103871282</v>
          </cell>
          <cell r="U149">
            <v>123693.15169311166</v>
          </cell>
          <cell r="V149">
            <v>126108.16127024042</v>
          </cell>
          <cell r="W149">
            <v>129060.78259597068</v>
          </cell>
          <cell r="X149">
            <v>131724.48087881238</v>
          </cell>
          <cell r="Y149">
            <v>134819.13456687398</v>
          </cell>
          <cell r="Z149">
            <v>138618.35426586194</v>
          </cell>
          <cell r="AA149">
            <v>142880.56039324059</v>
          </cell>
          <cell r="AB149">
            <v>145732.80838733338</v>
          </cell>
          <cell r="AC149">
            <v>149044.81069374343</v>
          </cell>
          <cell r="AD149">
            <v>152259.70290377809</v>
          </cell>
          <cell r="AE149">
            <v>155737.59085705067</v>
          </cell>
          <cell r="AF149">
            <v>159578.0270436412</v>
          </cell>
          <cell r="AG149">
            <v>163259.11905323493</v>
          </cell>
          <cell r="AH149">
            <v>163920.50817062211</v>
          </cell>
          <cell r="AI149">
            <v>166218.46216119541</v>
          </cell>
          <cell r="AJ149">
            <v>168801.10274118168</v>
          </cell>
          <cell r="AK149">
            <v>171291.7391988353</v>
          </cell>
          <cell r="AL149">
            <v>173539.08709977078</v>
          </cell>
          <cell r="AM149">
            <v>175735.84084423361</v>
          </cell>
          <cell r="AN149">
            <v>177719.42205118804</v>
          </cell>
          <cell r="AO149">
            <v>179715.117269632</v>
          </cell>
          <cell r="AP149">
            <v>181801.06267081809</v>
          </cell>
          <cell r="AQ149">
            <v>183835.75018043339</v>
          </cell>
          <cell r="AR149">
            <v>185716.78531060362</v>
          </cell>
          <cell r="AS149">
            <v>187064.55982279091</v>
          </cell>
          <cell r="AT149">
            <v>188266.83149375251</v>
          </cell>
          <cell r="AU149">
            <v>189483.92160654833</v>
          </cell>
          <cell r="AV149">
            <v>190704.20095250802</v>
          </cell>
          <cell r="AW149">
            <v>192019.26956450811</v>
          </cell>
          <cell r="AX149">
            <v>193300.56510616781</v>
          </cell>
          <cell r="AY149">
            <v>194593.62214293907</v>
          </cell>
          <cell r="AZ149">
            <v>195896.06902305974</v>
          </cell>
          <cell r="BA149">
            <v>197183.27711694341</v>
          </cell>
          <cell r="BB149">
            <v>198372.69893954237</v>
          </cell>
          <cell r="BC149">
            <v>199574.01498036733</v>
          </cell>
          <cell r="BD149">
            <v>200787.34418160052</v>
          </cell>
          <cell r="BE149">
            <v>202012.80667484607</v>
          </cell>
          <cell r="BF149">
            <v>203250.52379302404</v>
          </cell>
        </row>
        <row r="150">
          <cell r="D150" t="str">
            <v>Stock Units</v>
          </cell>
          <cell r="E150">
            <v>0</v>
          </cell>
          <cell r="F150">
            <v>0</v>
          </cell>
          <cell r="G150">
            <v>0</v>
          </cell>
          <cell r="H150">
            <v>0</v>
          </cell>
          <cell r="I150">
            <v>0</v>
          </cell>
          <cell r="J150">
            <v>0</v>
          </cell>
          <cell r="K150">
            <v>912.67497672925799</v>
          </cell>
          <cell r="L150">
            <v>925.5812630166472</v>
          </cell>
          <cell r="M150">
            <v>942.33160054891641</v>
          </cell>
          <cell r="N150">
            <v>964.76856869024346</v>
          </cell>
          <cell r="O150">
            <v>987.89413785609975</v>
          </cell>
          <cell r="P150">
            <v>1015.2825161040665</v>
          </cell>
          <cell r="Q150">
            <v>1038.6959928036479</v>
          </cell>
          <cell r="R150">
            <v>1061.2652698603035</v>
          </cell>
          <cell r="S150">
            <v>1091.0579933831609</v>
          </cell>
          <cell r="T150">
            <v>1112.4275381721525</v>
          </cell>
          <cell r="U150">
            <v>1137.1482356106794</v>
          </cell>
          <cell r="V150">
            <v>1159.3501428466466</v>
          </cell>
          <cell r="W150">
            <v>1186.4944761021441</v>
          </cell>
          <cell r="X150">
            <v>1210.9826531844758</v>
          </cell>
          <cell r="Y150">
            <v>1239.4327325383947</v>
          </cell>
          <cell r="Z150">
            <v>1274.3600985102819</v>
          </cell>
          <cell r="AA150">
            <v>1313.5438375549679</v>
          </cell>
          <cell r="AB150">
            <v>1339.765408673584</v>
          </cell>
          <cell r="AC150">
            <v>1370.2136390527157</v>
          </cell>
          <cell r="AD150">
            <v>1399.7691071952822</v>
          </cell>
          <cell r="AE150">
            <v>1431.7423740704585</v>
          </cell>
          <cell r="AF150">
            <v>1467.0486555725413</v>
          </cell>
          <cell r="AG150">
            <v>1500.8900382726574</v>
          </cell>
          <cell r="AH150">
            <v>1506.9703867607848</v>
          </cell>
          <cell r="AI150">
            <v>1528.0961668878706</v>
          </cell>
          <cell r="AJ150">
            <v>1551.8391562009281</v>
          </cell>
          <cell r="AK150">
            <v>1574.7363240279335</v>
          </cell>
          <cell r="AL150">
            <v>1595.3968671976368</v>
          </cell>
          <cell r="AM150">
            <v>1615.5922831151224</v>
          </cell>
          <cell r="AN150">
            <v>1633.8279399708474</v>
          </cell>
          <cell r="AO150">
            <v>1652.1749645668469</v>
          </cell>
          <cell r="AP150">
            <v>1671.3516861562855</v>
          </cell>
          <cell r="AQ150">
            <v>1690.057178577714</v>
          </cell>
          <cell r="AR150">
            <v>1707.350098598879</v>
          </cell>
          <cell r="AS150">
            <v>1719.740593849071</v>
          </cell>
          <cell r="AT150">
            <v>1730.7934378476675</v>
          </cell>
          <cell r="AU150">
            <v>1741.98251222568</v>
          </cell>
          <cell r="AV150">
            <v>1753.2009061805286</v>
          </cell>
          <cell r="AW150">
            <v>1765.2907262827207</v>
          </cell>
          <cell r="AX150">
            <v>1777.0700604216802</v>
          </cell>
          <cell r="AY150">
            <v>1788.957521512142</v>
          </cell>
          <cell r="AZ150">
            <v>1800.9313062482643</v>
          </cell>
          <cell r="BA150">
            <v>1812.7649962528267</v>
          </cell>
          <cell r="BB150">
            <v>1823.6997077421174</v>
          </cell>
          <cell r="BC150">
            <v>1834.7437663463011</v>
          </cell>
          <cell r="BD150">
            <v>1845.8982655365267</v>
          </cell>
          <cell r="BE150">
            <v>1857.1643097186543</v>
          </cell>
          <cell r="BF150">
            <v>1868.5430143426031</v>
          </cell>
        </row>
        <row r="151">
          <cell r="D151" t="str">
            <v>Stock Units</v>
          </cell>
          <cell r="E151">
            <v>0</v>
          </cell>
          <cell r="F151">
            <v>0</v>
          </cell>
          <cell r="G151">
            <v>0</v>
          </cell>
          <cell r="H151">
            <v>0</v>
          </cell>
          <cell r="I151">
            <v>0</v>
          </cell>
          <cell r="J151">
            <v>0</v>
          </cell>
          <cell r="K151">
            <v>7845.5861071740137</v>
          </cell>
          <cell r="L151">
            <v>8011.1119790039402</v>
          </cell>
          <cell r="M151">
            <v>8211.6577776275954</v>
          </cell>
          <cell r="N151">
            <v>8464.0687801676995</v>
          </cell>
          <cell r="O151">
            <v>8725.2077447402626</v>
          </cell>
          <cell r="P151">
            <v>9026.975118470682</v>
          </cell>
          <cell r="Q151">
            <v>9296.3969678348058</v>
          </cell>
          <cell r="R151">
            <v>9560.9747100412551</v>
          </cell>
          <cell r="S151">
            <v>9893.7164352706441</v>
          </cell>
          <cell r="T151">
            <v>10153.093719112087</v>
          </cell>
          <cell r="U151">
            <v>10445.774748729076</v>
          </cell>
          <cell r="V151">
            <v>10718.085280647403</v>
          </cell>
          <cell r="W151">
            <v>11038.997960460365</v>
          </cell>
          <cell r="X151">
            <v>11338.242784068501</v>
          </cell>
          <cell r="Y151">
            <v>11677.703974690805</v>
          </cell>
          <cell r="Z151">
            <v>12081.930225346132</v>
          </cell>
          <cell r="AA151">
            <v>12530.880442945896</v>
          </cell>
          <cell r="AB151">
            <v>12860.031667084821</v>
          </cell>
          <cell r="AC151">
            <v>13233.095139850555</v>
          </cell>
          <cell r="AD151">
            <v>13601.074923011029</v>
          </cell>
          <cell r="AE151">
            <v>13996.175883014401</v>
          </cell>
          <cell r="AF151">
            <v>14427.826517751424</v>
          </cell>
          <cell r="AG151">
            <v>14849.148004088804</v>
          </cell>
          <cell r="AH151">
            <v>14998.168114458544</v>
          </cell>
          <cell r="AI151">
            <v>15208.423076784766</v>
          </cell>
          <cell r="AJ151">
            <v>15444.725892278349</v>
          </cell>
          <cell r="AK151">
            <v>15672.610643983768</v>
          </cell>
          <cell r="AL151">
            <v>15878.235321494052</v>
          </cell>
          <cell r="AM151">
            <v>16079.230806032361</v>
          </cell>
          <cell r="AN151">
            <v>16260.721729545217</v>
          </cell>
          <cell r="AO151">
            <v>16443.321043843876</v>
          </cell>
          <cell r="AP151">
            <v>16634.177942432834</v>
          </cell>
          <cell r="AQ151">
            <v>16820.344918549301</v>
          </cell>
          <cell r="AR151">
            <v>16992.45322535207</v>
          </cell>
          <cell r="AS151">
            <v>17115.770002122474</v>
          </cell>
          <cell r="AT151">
            <v>17225.773764565449</v>
          </cell>
          <cell r="AU151">
            <v>17337.133363958324</v>
          </cell>
          <cell r="AV151">
            <v>17448.784767321806</v>
          </cell>
          <cell r="AW151">
            <v>17569.109065635319</v>
          </cell>
          <cell r="AX151">
            <v>17686.343243058171</v>
          </cell>
          <cell r="AY151">
            <v>17804.653557219062</v>
          </cell>
          <cell r="AZ151">
            <v>17923.823010060612</v>
          </cell>
          <cell r="BA151">
            <v>18041.598165871281</v>
          </cell>
          <cell r="BB151">
            <v>18150.426210961137</v>
          </cell>
          <cell r="BC151">
            <v>18260.342536501892</v>
          </cell>
          <cell r="BD151">
            <v>18371.358025298057</v>
          </cell>
          <cell r="BE151">
            <v>18483.483668982186</v>
          </cell>
          <cell r="BF151">
            <v>18596.730569103151</v>
          </cell>
        </row>
        <row r="152">
          <cell r="D152" t="str">
            <v>Stock Units</v>
          </cell>
          <cell r="E152">
            <v>0</v>
          </cell>
          <cell r="F152">
            <v>0</v>
          </cell>
          <cell r="G152">
            <v>0</v>
          </cell>
          <cell r="H152">
            <v>0</v>
          </cell>
          <cell r="I152">
            <v>0</v>
          </cell>
          <cell r="J152">
            <v>0</v>
          </cell>
          <cell r="K152">
            <v>3793.0304644012358</v>
          </cell>
          <cell r="L152">
            <v>3859.8440593598066</v>
          </cell>
          <cell r="M152">
            <v>3943.1102194693121</v>
          </cell>
          <cell r="N152">
            <v>4050.7294592568082</v>
          </cell>
          <cell r="O152">
            <v>4161.8884832220792</v>
          </cell>
          <cell r="P152">
            <v>4291.7253197200162</v>
          </cell>
          <cell r="Q152">
            <v>4405.4829224287578</v>
          </cell>
          <cell r="R152">
            <v>4516.3145396343825</v>
          </cell>
          <cell r="S152">
            <v>4658.6315928222457</v>
          </cell>
          <cell r="T152">
            <v>4765.7114084293107</v>
          </cell>
          <cell r="U152">
            <v>4887.8038770095336</v>
          </cell>
          <cell r="V152">
            <v>4999.7377778872087</v>
          </cell>
          <cell r="W152">
            <v>5133.6885107627968</v>
          </cell>
          <cell r="X152">
            <v>5256.8816605190541</v>
          </cell>
          <cell r="Y152">
            <v>5398.0270282475694</v>
          </cell>
          <cell r="Z152">
            <v>5568.2847172878874</v>
          </cell>
          <cell r="AA152">
            <v>5758.1955005312711</v>
          </cell>
          <cell r="AB152">
            <v>5892.2149465043058</v>
          </cell>
          <cell r="AC152">
            <v>6045.6297081663715</v>
          </cell>
          <cell r="AD152">
            <v>6195.9595997088136</v>
          </cell>
          <cell r="AE152">
            <v>6357.8675398263886</v>
          </cell>
          <cell r="AF152">
            <v>6535.5339633763397</v>
          </cell>
          <cell r="AG152">
            <v>6707.6587533519514</v>
          </cell>
          <cell r="AH152">
            <v>6756.2844197310415</v>
          </cell>
          <cell r="AI152">
            <v>6850.9988085347213</v>
          </cell>
          <cell r="AJ152">
            <v>6957.4470773148787</v>
          </cell>
          <cell r="AK152">
            <v>7060.1032274321287</v>
          </cell>
          <cell r="AL152">
            <v>7152.7317934258435</v>
          </cell>
          <cell r="AM152">
            <v>7243.2750284568829</v>
          </cell>
          <cell r="AN152">
            <v>7325.0319663372111</v>
          </cell>
          <cell r="AO152">
            <v>7407.2882054215233</v>
          </cell>
          <cell r="AP152">
            <v>7493.2642713313107</v>
          </cell>
          <cell r="AQ152">
            <v>7577.127649218879</v>
          </cell>
          <cell r="AR152">
            <v>7654.6579624467249</v>
          </cell>
          <cell r="AS152">
            <v>7710.2089611571691</v>
          </cell>
          <cell r="AT152">
            <v>7759.7627933741041</v>
          </cell>
          <cell r="AU152">
            <v>7809.9273948523532</v>
          </cell>
          <cell r="AV152">
            <v>7860.2234464253834</v>
          </cell>
          <cell r="AW152">
            <v>7914.426411467959</v>
          </cell>
          <cell r="AX152">
            <v>7967.2373574673184</v>
          </cell>
          <cell r="AY152">
            <v>8020.5330750615312</v>
          </cell>
          <cell r="AZ152">
            <v>8074.2158122729552</v>
          </cell>
          <cell r="BA152">
            <v>8127.2704549574792</v>
          </cell>
          <cell r="BB152">
            <v>8176.2946571039784</v>
          </cell>
          <cell r="BC152">
            <v>8225.8091012719415</v>
          </cell>
          <cell r="BD152">
            <v>8275.8186898815875</v>
          </cell>
          <cell r="BE152">
            <v>8326.3283743773281</v>
          </cell>
          <cell r="BF152">
            <v>8377.3431557180247</v>
          </cell>
        </row>
        <row r="153">
          <cell r="D153"/>
          <cell r="E153"/>
          <cell r="F153"/>
          <cell r="G153"/>
          <cell r="H153"/>
          <cell r="I153"/>
          <cell r="J153"/>
          <cell r="K153"/>
          <cell r="L153"/>
          <cell r="M153"/>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row>
        <row r="155">
          <cell r="D155" t="str">
            <v>University</v>
          </cell>
        </row>
        <row r="157">
          <cell r="D157"/>
        </row>
        <row r="159">
          <cell r="D159"/>
          <cell r="E159"/>
          <cell r="F159"/>
          <cell r="G159"/>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cell r="BD159"/>
          <cell r="BE159"/>
          <cell r="BF159"/>
        </row>
        <row r="160">
          <cell r="D160" t="str">
            <v>SHIPMENTS</v>
          </cell>
          <cell r="E160">
            <v>1981</v>
          </cell>
          <cell r="F160">
            <v>1982</v>
          </cell>
          <cell r="G160">
            <v>1983</v>
          </cell>
          <cell r="H160">
            <v>1984</v>
          </cell>
          <cell r="I160">
            <v>1985</v>
          </cell>
          <cell r="J160">
            <v>1986</v>
          </cell>
          <cell r="K160">
            <v>1987</v>
          </cell>
          <cell r="L160">
            <v>1988</v>
          </cell>
          <cell r="M160">
            <v>1989</v>
          </cell>
          <cell r="N160">
            <v>1990</v>
          </cell>
          <cell r="O160">
            <v>1991</v>
          </cell>
          <cell r="P160">
            <v>1992</v>
          </cell>
          <cell r="Q160">
            <v>1993</v>
          </cell>
          <cell r="R160">
            <v>1994</v>
          </cell>
          <cell r="S160">
            <v>1995</v>
          </cell>
          <cell r="T160">
            <v>1996</v>
          </cell>
          <cell r="U160">
            <v>1997</v>
          </cell>
          <cell r="V160">
            <v>1998</v>
          </cell>
          <cell r="W160">
            <v>1999</v>
          </cell>
          <cell r="X160">
            <v>2000</v>
          </cell>
          <cell r="Y160">
            <v>2001</v>
          </cell>
          <cell r="Z160">
            <v>2002</v>
          </cell>
          <cell r="AA160">
            <v>2003</v>
          </cell>
          <cell r="AB160">
            <v>2004</v>
          </cell>
          <cell r="AC160">
            <v>2005</v>
          </cell>
          <cell r="AD160">
            <v>2006</v>
          </cell>
          <cell r="AE160">
            <v>2007</v>
          </cell>
          <cell r="AF160">
            <v>2008</v>
          </cell>
          <cell r="AG160">
            <v>2009</v>
          </cell>
          <cell r="AH160">
            <v>2010</v>
          </cell>
          <cell r="AI160">
            <v>2011</v>
          </cell>
          <cell r="AJ160">
            <v>2012</v>
          </cell>
          <cell r="AK160">
            <v>2013</v>
          </cell>
          <cell r="AL160">
            <v>2014</v>
          </cell>
          <cell r="AM160">
            <v>2015</v>
          </cell>
          <cell r="AN160">
            <v>2016</v>
          </cell>
          <cell r="AO160">
            <v>2017</v>
          </cell>
          <cell r="AP160">
            <v>2018</v>
          </cell>
          <cell r="AQ160">
            <v>2019</v>
          </cell>
          <cell r="AR160">
            <v>2020</v>
          </cell>
          <cell r="AS160">
            <v>2021</v>
          </cell>
          <cell r="AT160">
            <v>2022</v>
          </cell>
          <cell r="AU160">
            <v>2023</v>
          </cell>
          <cell r="AV160">
            <v>2024</v>
          </cell>
          <cell r="AW160">
            <v>2025</v>
          </cell>
          <cell r="AX160">
            <v>2026</v>
          </cell>
          <cell r="AY160">
            <v>2027</v>
          </cell>
          <cell r="AZ160">
            <v>2028</v>
          </cell>
          <cell r="BA160">
            <v>2029</v>
          </cell>
          <cell r="BB160">
            <v>2030</v>
          </cell>
          <cell r="BC160">
            <v>2031</v>
          </cell>
          <cell r="BD160">
            <v>2032</v>
          </cell>
          <cell r="BE160">
            <v>2033</v>
          </cell>
          <cell r="BF160">
            <v>2034</v>
          </cell>
        </row>
        <row r="161">
          <cell r="D161" t="str">
            <v>Stock Units</v>
          </cell>
          <cell r="E161">
            <v>0</v>
          </cell>
          <cell r="F161">
            <v>0</v>
          </cell>
          <cell r="G161">
            <v>0</v>
          </cell>
          <cell r="H161">
            <v>0</v>
          </cell>
          <cell r="I161">
            <v>0</v>
          </cell>
          <cell r="J161">
            <v>0</v>
          </cell>
          <cell r="K161">
            <v>304.76908641187373</v>
          </cell>
          <cell r="L161">
            <v>309.14936625187374</v>
          </cell>
          <cell r="M161">
            <v>314.83428321187375</v>
          </cell>
          <cell r="N161">
            <v>322.44919249187376</v>
          </cell>
          <cell r="O161">
            <v>330.29780689187373</v>
          </cell>
          <cell r="P161">
            <v>339.59318113187373</v>
          </cell>
          <cell r="Q161">
            <v>347.53950881187376</v>
          </cell>
          <cell r="R161">
            <v>355.19932257187378</v>
          </cell>
          <cell r="S161">
            <v>365.3107104118738</v>
          </cell>
          <cell r="T161">
            <v>372.56334561187379</v>
          </cell>
          <cell r="U161">
            <v>380.95333249187377</v>
          </cell>
          <cell r="V161">
            <v>388.48846417187377</v>
          </cell>
          <cell r="W161">
            <v>397.70101169187376</v>
          </cell>
          <cell r="X161">
            <v>406.01208321187374</v>
          </cell>
          <cell r="Y161">
            <v>415.66778945187377</v>
          </cell>
          <cell r="Z161">
            <v>426.64270145187379</v>
          </cell>
          <cell r="AA161">
            <v>439.42812545187377</v>
          </cell>
          <cell r="AB161">
            <v>446.23062945187377</v>
          </cell>
          <cell r="AC161">
            <v>455.11538945187374</v>
          </cell>
          <cell r="AD161">
            <v>462.97831745187375</v>
          </cell>
          <cell r="AE161">
            <v>471.67959858104689</v>
          </cell>
          <cell r="AF161">
            <v>481.39278709804597</v>
          </cell>
          <cell r="AG161">
            <v>490.6175195986811</v>
          </cell>
          <cell r="AH161">
            <v>493.56523897310893</v>
          </cell>
          <cell r="AI161">
            <v>501.23001718548397</v>
          </cell>
          <cell r="AJ161">
            <v>509.46585814943944</v>
          </cell>
          <cell r="AK161">
            <v>517.43750116340971</v>
          </cell>
          <cell r="AL161">
            <v>524.55893321635801</v>
          </cell>
          <cell r="AM161">
            <v>531.41197126656061</v>
          </cell>
          <cell r="AN161">
            <v>537.78523833243082</v>
          </cell>
          <cell r="AO161">
            <v>544.49437906924572</v>
          </cell>
          <cell r="AP161">
            <v>551.5962901456337</v>
          </cell>
          <cell r="AQ161">
            <v>558.66067775563829</v>
          </cell>
          <cell r="AR161">
            <v>565.45245095723317</v>
          </cell>
          <cell r="AS161">
            <v>570.90856918226541</v>
          </cell>
          <cell r="AT161">
            <v>575.81507027327393</v>
          </cell>
          <cell r="AU161">
            <v>580.62786955772617</v>
          </cell>
          <cell r="AV161">
            <v>585.52537799866741</v>
          </cell>
          <cell r="AW161">
            <v>590.48289515878173</v>
          </cell>
          <cell r="AX161">
            <v>595.30888241537434</v>
          </cell>
          <cell r="AY161">
            <v>600.32563608628402</v>
          </cell>
          <cell r="AZ161">
            <v>605.45907447055095</v>
          </cell>
          <cell r="BA161">
            <v>610.38067749690902</v>
          </cell>
          <cell r="BB161">
            <v>615.10998526524793</v>
          </cell>
          <cell r="BC161">
            <v>619.88658611127016</v>
          </cell>
          <cell r="BD161">
            <v>624.71095296575265</v>
          </cell>
          <cell r="BE161">
            <v>629.58356348877999</v>
          </cell>
          <cell r="BF161">
            <v>634.50490011703755</v>
          </cell>
        </row>
        <row r="162">
          <cell r="D162" t="str">
            <v>Stock Units</v>
          </cell>
          <cell r="E162">
            <v>0</v>
          </cell>
          <cell r="F162">
            <v>0</v>
          </cell>
          <cell r="G162">
            <v>0</v>
          </cell>
          <cell r="H162">
            <v>0</v>
          </cell>
          <cell r="I162">
            <v>0</v>
          </cell>
          <cell r="J162">
            <v>0</v>
          </cell>
          <cell r="K162">
            <v>380.96135801484218</v>
          </cell>
          <cell r="L162">
            <v>386.43670781484218</v>
          </cell>
          <cell r="M162">
            <v>393.54285401484219</v>
          </cell>
          <cell r="N162">
            <v>403.06149061484223</v>
          </cell>
          <cell r="O162">
            <v>412.87225861484217</v>
          </cell>
          <cell r="P162">
            <v>424.49147641484217</v>
          </cell>
          <cell r="Q162">
            <v>434.42438601484218</v>
          </cell>
          <cell r="R162">
            <v>443.99915321484224</v>
          </cell>
          <cell r="S162">
            <v>456.63838801484223</v>
          </cell>
          <cell r="T162">
            <v>465.70418201484222</v>
          </cell>
          <cell r="U162">
            <v>476.19166561484224</v>
          </cell>
          <cell r="V162">
            <v>485.61058021484223</v>
          </cell>
          <cell r="W162">
            <v>497.12626461484217</v>
          </cell>
          <cell r="X162">
            <v>507.51510401484217</v>
          </cell>
          <cell r="Y162">
            <v>519.58473681484224</v>
          </cell>
          <cell r="Z162">
            <v>533.3033768148423</v>
          </cell>
          <cell r="AA162">
            <v>549.28515681484225</v>
          </cell>
          <cell r="AB162">
            <v>557.78828681484219</v>
          </cell>
          <cell r="AC162">
            <v>568.8942368148422</v>
          </cell>
          <cell r="AD162">
            <v>578.72289681484222</v>
          </cell>
          <cell r="AE162">
            <v>589.59949822630858</v>
          </cell>
          <cell r="AF162">
            <v>601.74098387255742</v>
          </cell>
          <cell r="AG162">
            <v>613.27189949835133</v>
          </cell>
          <cell r="AH162">
            <v>616.95654871638612</v>
          </cell>
          <cell r="AI162">
            <v>626.53752148185492</v>
          </cell>
          <cell r="AJ162">
            <v>636.83232268679933</v>
          </cell>
          <cell r="AK162">
            <v>646.79687645426213</v>
          </cell>
          <cell r="AL162">
            <v>655.69866652044755</v>
          </cell>
          <cell r="AM162">
            <v>664.26496408320077</v>
          </cell>
          <cell r="AN162">
            <v>672.2315479155385</v>
          </cell>
          <cell r="AO162">
            <v>680.61797383655721</v>
          </cell>
          <cell r="AP162">
            <v>689.49536268204213</v>
          </cell>
          <cell r="AQ162">
            <v>698.3258471945478</v>
          </cell>
          <cell r="AR162">
            <v>706.8155636965414</v>
          </cell>
          <cell r="AS162">
            <v>713.63571147783182</v>
          </cell>
          <cell r="AT162">
            <v>719.76883784159236</v>
          </cell>
          <cell r="AU162">
            <v>725.78483694715771</v>
          </cell>
          <cell r="AV162">
            <v>731.90672249833426</v>
          </cell>
          <cell r="AW162">
            <v>738.10361894847711</v>
          </cell>
          <cell r="AX162">
            <v>744.1361030192179</v>
          </cell>
          <cell r="AY162">
            <v>750.40704510785508</v>
          </cell>
          <cell r="AZ162">
            <v>756.82384308818871</v>
          </cell>
          <cell r="BA162">
            <v>762.97584687113624</v>
          </cell>
          <cell r="BB162">
            <v>768.88748158155988</v>
          </cell>
          <cell r="BC162">
            <v>774.85823263908765</v>
          </cell>
          <cell r="BD162">
            <v>780.88869120719085</v>
          </cell>
          <cell r="BE162">
            <v>786.97945436097496</v>
          </cell>
          <cell r="BF162">
            <v>793.13112514629688</v>
          </cell>
        </row>
        <row r="163">
          <cell r="D163" t="str">
            <v>Stock Units</v>
          </cell>
          <cell r="E163">
            <v>0</v>
          </cell>
          <cell r="F163">
            <v>0</v>
          </cell>
          <cell r="G163">
            <v>0</v>
          </cell>
          <cell r="H163">
            <v>0</v>
          </cell>
          <cell r="I163">
            <v>0</v>
          </cell>
          <cell r="J163">
            <v>0</v>
          </cell>
          <cell r="K163">
            <v>215.18899796728542</v>
          </cell>
          <cell r="L163">
            <v>218.2817920583241</v>
          </cell>
          <cell r="M163">
            <v>222.29575423064358</v>
          </cell>
          <cell r="N163">
            <v>227.67243044432121</v>
          </cell>
          <cell r="O163">
            <v>233.21411936051638</v>
          </cell>
          <cell r="P163">
            <v>239.77732526826156</v>
          </cell>
          <cell r="Q163">
            <v>245.38800682100938</v>
          </cell>
          <cell r="R163">
            <v>250.79638884241578</v>
          </cell>
          <cell r="S163">
            <v>257.93575931783101</v>
          </cell>
          <cell r="T163">
            <v>263.05664385269193</v>
          </cell>
          <cell r="U163">
            <v>268.98058085995768</v>
          </cell>
          <cell r="V163">
            <v>274.30092832321526</v>
          </cell>
          <cell r="W163">
            <v>280.80565258148755</v>
          </cell>
          <cell r="X163">
            <v>286.67386964207969</v>
          </cell>
          <cell r="Y163">
            <v>293.49149597982472</v>
          </cell>
          <cell r="Z163">
            <v>301.24057691143696</v>
          </cell>
          <cell r="AA163">
            <v>310.26801014470368</v>
          </cell>
          <cell r="AB163">
            <v>315.07106952537259</v>
          </cell>
          <cell r="AC163">
            <v>321.34435210822619</v>
          </cell>
          <cell r="AD163">
            <v>326.89614746033834</v>
          </cell>
          <cell r="AE163">
            <v>333.03988070199654</v>
          </cell>
          <cell r="AF163">
            <v>339.89809368103749</v>
          </cell>
          <cell r="AG163">
            <v>346.41142141613875</v>
          </cell>
          <cell r="AH163">
            <v>348.4927243000364</v>
          </cell>
          <cell r="AI163">
            <v>353.90461158355652</v>
          </cell>
          <cell r="AJ163">
            <v>359.71971043533574</v>
          </cell>
          <cell r="AK163">
            <v>365.34826644318139</v>
          </cell>
          <cell r="AL163">
            <v>370.37651207533531</v>
          </cell>
          <cell r="AM163">
            <v>375.21525214709521</v>
          </cell>
          <cell r="AN163">
            <v>379.7152392351199</v>
          </cell>
          <cell r="AO163">
            <v>384.45237740544462</v>
          </cell>
          <cell r="AP163">
            <v>389.46683981753904</v>
          </cell>
          <cell r="AQ163">
            <v>394.45480795087849</v>
          </cell>
          <cell r="AR163">
            <v>399.25029061245368</v>
          </cell>
          <cell r="AS163">
            <v>403.10270434462939</v>
          </cell>
          <cell r="AT163">
            <v>406.56704866422564</v>
          </cell>
          <cell r="AU163">
            <v>409.9652327373941</v>
          </cell>
          <cell r="AV163">
            <v>413.4232275962238</v>
          </cell>
          <cell r="AW163">
            <v>416.92359294708785</v>
          </cell>
          <cell r="AX163">
            <v>420.33108868156529</v>
          </cell>
          <cell r="AY163">
            <v>423.87327928954852</v>
          </cell>
          <cell r="AZ163">
            <v>427.49785773693191</v>
          </cell>
          <cell r="BA163">
            <v>430.97286511416792</v>
          </cell>
          <cell r="BB163">
            <v>434.31209814376859</v>
          </cell>
          <cell r="BC163">
            <v>437.68472350366523</v>
          </cell>
          <cell r="BD163">
            <v>441.09107511716087</v>
          </cell>
          <cell r="BE163">
            <v>444.53149024679141</v>
          </cell>
          <cell r="BF163">
            <v>448.00630952771832</v>
          </cell>
        </row>
        <row r="164">
          <cell r="D164" t="str">
            <v>Stock Units</v>
          </cell>
          <cell r="E164">
            <v>0</v>
          </cell>
          <cell r="F164">
            <v>0</v>
          </cell>
          <cell r="G164">
            <v>0</v>
          </cell>
          <cell r="H164">
            <v>0</v>
          </cell>
          <cell r="I164">
            <v>0</v>
          </cell>
          <cell r="J164">
            <v>0</v>
          </cell>
          <cell r="K164">
            <v>2361.9604196920213</v>
          </cell>
          <cell r="L164">
            <v>2395.9075884520216</v>
          </cell>
          <cell r="M164">
            <v>2439.9656948920215</v>
          </cell>
          <cell r="N164">
            <v>2498.9812418120218</v>
          </cell>
          <cell r="O164">
            <v>2559.8080034120212</v>
          </cell>
          <cell r="P164">
            <v>2631.8471537720216</v>
          </cell>
          <cell r="Q164">
            <v>2693.4311932920218</v>
          </cell>
          <cell r="R164">
            <v>2752.7947499320217</v>
          </cell>
          <cell r="S164">
            <v>2831.158005692022</v>
          </cell>
          <cell r="T164">
            <v>2887.3659284920218</v>
          </cell>
          <cell r="U164">
            <v>2952.3883268120217</v>
          </cell>
          <cell r="V164">
            <v>3010.7855973320216</v>
          </cell>
          <cell r="W164">
            <v>3082.1828406120217</v>
          </cell>
          <cell r="X164">
            <v>3146.5936448920215</v>
          </cell>
          <cell r="Y164">
            <v>3221.4253682520216</v>
          </cell>
          <cell r="Z164">
            <v>3306.4809362520218</v>
          </cell>
          <cell r="AA164">
            <v>3405.5679722520217</v>
          </cell>
          <cell r="AB164">
            <v>3458.2873782520219</v>
          </cell>
          <cell r="AC164">
            <v>3527.1442682520214</v>
          </cell>
          <cell r="AD164">
            <v>3588.0819602520214</v>
          </cell>
          <cell r="AE164">
            <v>3655.5168890031132</v>
          </cell>
          <cell r="AF164">
            <v>3730.7941000098563</v>
          </cell>
          <cell r="AG164">
            <v>3802.2857768897784</v>
          </cell>
          <cell r="AH164">
            <v>3825.1306020415941</v>
          </cell>
          <cell r="AI164">
            <v>3884.5326331875008</v>
          </cell>
          <cell r="AJ164">
            <v>3948.3604006581559</v>
          </cell>
          <cell r="AK164">
            <v>4010.1406340164253</v>
          </cell>
          <cell r="AL164">
            <v>4065.3317324267746</v>
          </cell>
          <cell r="AM164">
            <v>4118.442777315845</v>
          </cell>
          <cell r="AN164">
            <v>4167.8355970763387</v>
          </cell>
          <cell r="AO164">
            <v>4219.8314377866545</v>
          </cell>
          <cell r="AP164">
            <v>4274.8712486286613</v>
          </cell>
          <cell r="AQ164">
            <v>4329.620252606197</v>
          </cell>
          <cell r="AR164">
            <v>4382.2564949185571</v>
          </cell>
          <cell r="AS164">
            <v>4424.5414111625569</v>
          </cell>
          <cell r="AT164">
            <v>4462.5667946178728</v>
          </cell>
          <cell r="AU164">
            <v>4499.8659890723775</v>
          </cell>
          <cell r="AV164">
            <v>4537.8216794896725</v>
          </cell>
          <cell r="AW164">
            <v>4576.2424374805587</v>
          </cell>
          <cell r="AX164">
            <v>4613.6438387191511</v>
          </cell>
          <cell r="AY164">
            <v>4652.5236796687013</v>
          </cell>
          <cell r="AZ164">
            <v>4692.3078271467703</v>
          </cell>
          <cell r="BA164">
            <v>4730.4502506010449</v>
          </cell>
          <cell r="BB164">
            <v>4767.1023858056715</v>
          </cell>
          <cell r="BC164">
            <v>4804.1210423623434</v>
          </cell>
          <cell r="BD164">
            <v>4841.5098854845828</v>
          </cell>
          <cell r="BE164">
            <v>4879.2726170380447</v>
          </cell>
          <cell r="BF164">
            <v>4917.4129759070411</v>
          </cell>
        </row>
        <row r="165">
          <cell r="D165" t="str">
            <v>Stock Units</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row>
        <row r="166">
          <cell r="D166" t="str">
            <v>Stock Units</v>
          </cell>
          <cell r="E166">
            <v>0</v>
          </cell>
          <cell r="F166">
            <v>0</v>
          </cell>
          <cell r="G166">
            <v>0</v>
          </cell>
          <cell r="H166">
            <v>0</v>
          </cell>
          <cell r="I166">
            <v>0</v>
          </cell>
          <cell r="J166">
            <v>0</v>
          </cell>
          <cell r="K166">
            <v>50319.220620147215</v>
          </cell>
          <cell r="L166">
            <v>51042.431331055974</v>
          </cell>
          <cell r="M166">
            <v>51981.045526102207</v>
          </cell>
          <cell r="N166">
            <v>53238.313133437194</v>
          </cell>
          <cell r="O166">
            <v>54534.166870460693</v>
          </cell>
          <cell r="P166">
            <v>56068.889412816185</v>
          </cell>
          <cell r="Q166">
            <v>57380.876203725587</v>
          </cell>
          <cell r="R166">
            <v>58645.557812469167</v>
          </cell>
          <cell r="S166">
            <v>60315.009138674977</v>
          </cell>
          <cell r="T166">
            <v>61512.463102929883</v>
          </cell>
          <cell r="U166">
            <v>62897.700712771708</v>
          </cell>
          <cell r="V166">
            <v>64141.796555535009</v>
          </cell>
          <cell r="W166">
            <v>65662.843905153626</v>
          </cell>
          <cell r="X166">
            <v>67035.052111466008</v>
          </cell>
          <cell r="Y166">
            <v>68629.267647740184</v>
          </cell>
          <cell r="Z166">
            <v>70441.292038784813</v>
          </cell>
          <cell r="AA166">
            <v>72552.242918194795</v>
          </cell>
          <cell r="AB166">
            <v>73675.377497148918</v>
          </cell>
          <cell r="AC166">
            <v>75142.305143455116</v>
          </cell>
          <cell r="AD166">
            <v>76440.522142464106</v>
          </cell>
          <cell r="AE166">
            <v>77877.156316788052</v>
          </cell>
          <cell r="AF166">
            <v>79480.862524875818</v>
          </cell>
          <cell r="AG166">
            <v>81003.921688540446</v>
          </cell>
          <cell r="AH166">
            <v>81490.607996769424</v>
          </cell>
          <cell r="AI166">
            <v>82756.109266644853</v>
          </cell>
          <cell r="AJ166">
            <v>84115.896452861169</v>
          </cell>
          <cell r="AK166">
            <v>85432.06295861672</v>
          </cell>
          <cell r="AL166">
            <v>86607.854489255798</v>
          </cell>
          <cell r="AM166">
            <v>87739.332545728961</v>
          </cell>
          <cell r="AN166">
            <v>88791.597509128958</v>
          </cell>
          <cell r="AO166">
            <v>89899.317248299514</v>
          </cell>
          <cell r="AP166">
            <v>91071.885747568114</v>
          </cell>
          <cell r="AQ166">
            <v>92238.258895445906</v>
          </cell>
          <cell r="AR166">
            <v>93359.621754640873</v>
          </cell>
          <cell r="AS166">
            <v>94260.459893860709</v>
          </cell>
          <cell r="AT166">
            <v>95070.552917986497</v>
          </cell>
          <cell r="AU166">
            <v>95865.175206769287</v>
          </cell>
          <cell r="AV166">
            <v>96673.783489945708</v>
          </cell>
          <cell r="AW166">
            <v>97492.299575828627</v>
          </cell>
          <cell r="AX166">
            <v>98289.099278624999</v>
          </cell>
          <cell r="AY166">
            <v>99117.39567093784</v>
          </cell>
          <cell r="AZ166">
            <v>99964.95741559843</v>
          </cell>
          <cell r="BA166">
            <v>100777.54386064691</v>
          </cell>
          <cell r="BB166">
            <v>101558.38119483116</v>
          </cell>
          <cell r="BC166">
            <v>102347.02690235726</v>
          </cell>
          <cell r="BD166">
            <v>103143.55906695864</v>
          </cell>
          <cell r="BE166">
            <v>103948.05655320601</v>
          </cell>
          <cell r="BF166">
            <v>104760.59901431586</v>
          </cell>
        </row>
        <row r="167">
          <cell r="D167" t="str">
            <v>Stock Units</v>
          </cell>
          <cell r="E167">
            <v>0</v>
          </cell>
          <cell r="F167">
            <v>0</v>
          </cell>
          <cell r="G167">
            <v>0</v>
          </cell>
          <cell r="H167">
            <v>0</v>
          </cell>
          <cell r="I167">
            <v>0</v>
          </cell>
          <cell r="J167">
            <v>0</v>
          </cell>
          <cell r="K167">
            <v>462.59968447947205</v>
          </cell>
          <cell r="L167">
            <v>469.24837741539989</v>
          </cell>
          <cell r="M167">
            <v>477.87733917444768</v>
          </cell>
          <cell r="N167">
            <v>489.43577730785859</v>
          </cell>
          <cell r="O167">
            <v>501.34894930239057</v>
          </cell>
          <cell r="P167">
            <v>515.45811385437344</v>
          </cell>
          <cell r="Q167">
            <v>527.5196018511275</v>
          </cell>
          <cell r="R167">
            <v>539.14619912273804</v>
          </cell>
          <cell r="S167">
            <v>554.4939657860283</v>
          </cell>
          <cell r="T167">
            <v>565.50251916217542</v>
          </cell>
          <cell r="U167">
            <v>578.2374239032348</v>
          </cell>
          <cell r="V167">
            <v>589.67477005509659</v>
          </cell>
          <cell r="W167">
            <v>603.6582144594438</v>
          </cell>
          <cell r="X167">
            <v>616.27333598670555</v>
          </cell>
          <cell r="Y167">
            <v>630.92943747205766</v>
          </cell>
          <cell r="Z167">
            <v>647.5879210740618</v>
          </cell>
          <cell r="AA167">
            <v>666.99452552325192</v>
          </cell>
          <cell r="AB167">
            <v>677.3198385040364</v>
          </cell>
          <cell r="AC167">
            <v>690.80574424685608</v>
          </cell>
          <cell r="AD167">
            <v>702.74064241749647</v>
          </cell>
          <cell r="AE167">
            <v>715.94805118822364</v>
          </cell>
          <cell r="AF167">
            <v>730.69140326554361</v>
          </cell>
          <cell r="AG167">
            <v>744.69334287970219</v>
          </cell>
          <cell r="AH167">
            <v>749.16759605478148</v>
          </cell>
          <cell r="AI167">
            <v>760.80172871697027</v>
          </cell>
          <cell r="AJ167">
            <v>773.30266008177455</v>
          </cell>
          <cell r="AK167">
            <v>785.40257345048803</v>
          </cell>
          <cell r="AL167">
            <v>796.21197757845061</v>
          </cell>
          <cell r="AM167">
            <v>806.61399465004172</v>
          </cell>
          <cell r="AN167">
            <v>816.28778200323336</v>
          </cell>
          <cell r="AO167">
            <v>826.47138173941062</v>
          </cell>
          <cell r="AP167">
            <v>837.25115557348795</v>
          </cell>
          <cell r="AQ167">
            <v>847.97397368441784</v>
          </cell>
          <cell r="AR167">
            <v>858.28299871416743</v>
          </cell>
          <cell r="AS167">
            <v>866.56467386402699</v>
          </cell>
          <cell r="AT167">
            <v>874.0121019589202</v>
          </cell>
          <cell r="AU167">
            <v>881.31730294456679</v>
          </cell>
          <cell r="AV167">
            <v>888.75108137068048</v>
          </cell>
          <cell r="AW167">
            <v>896.27594519814613</v>
          </cell>
          <cell r="AX167">
            <v>903.60116380376496</v>
          </cell>
          <cell r="AY167">
            <v>911.21594092107966</v>
          </cell>
          <cell r="AZ167">
            <v>919.00783019966423</v>
          </cell>
          <cell r="BA167">
            <v>926.47818106080638</v>
          </cell>
          <cell r="BB167">
            <v>933.65665282510884</v>
          </cell>
          <cell r="BC167">
            <v>940.90690930705421</v>
          </cell>
          <cell r="BD167">
            <v>948.22966835381919</v>
          </cell>
          <cell r="BE167">
            <v>955.62565499105176</v>
          </cell>
          <cell r="BF167">
            <v>963.09560149465653</v>
          </cell>
        </row>
        <row r="168">
          <cell r="D168" t="str">
            <v>Stock Units</v>
          </cell>
          <cell r="E168">
            <v>0</v>
          </cell>
          <cell r="F168">
            <v>0</v>
          </cell>
          <cell r="G168">
            <v>0</v>
          </cell>
          <cell r="H168">
            <v>0</v>
          </cell>
          <cell r="I168">
            <v>0</v>
          </cell>
          <cell r="J168">
            <v>0</v>
          </cell>
          <cell r="K168">
            <v>3976.6244832763364</v>
          </cell>
          <cell r="L168">
            <v>4061.4492186117859</v>
          </cell>
          <cell r="M168">
            <v>4164.31452229552</v>
          </cell>
          <cell r="N168">
            <v>4293.898264360455</v>
          </cell>
          <cell r="O168">
            <v>4427.9782292905948</v>
          </cell>
          <cell r="P168">
            <v>4582.9879807566012</v>
          </cell>
          <cell r="Q168">
            <v>4721.3348863369401</v>
          </cell>
          <cell r="R168">
            <v>4857.186342775447</v>
          </cell>
          <cell r="S168">
            <v>5028.1525783469833</v>
          </cell>
          <cell r="T168">
            <v>5161.3250107792737</v>
          </cell>
          <cell r="U168">
            <v>5311.6539183080577</v>
          </cell>
          <cell r="V168">
            <v>5451.4889330829856</v>
          </cell>
          <cell r="W168">
            <v>5616.361417985454</v>
          </cell>
          <cell r="X168">
            <v>5770.0716739339196</v>
          </cell>
          <cell r="Y168">
            <v>5944.4994522836241</v>
          </cell>
          <cell r="Z168">
            <v>6139.6398759974554</v>
          </cell>
          <cell r="AA168">
            <v>6362.9613389903598</v>
          </cell>
          <cell r="AB168">
            <v>6501.4027944864229</v>
          </cell>
          <cell r="AC168">
            <v>6671.5860039853387</v>
          </cell>
          <cell r="AD168">
            <v>6828.2890941325995</v>
          </cell>
          <cell r="AE168">
            <v>6998.8393366072487</v>
          </cell>
          <cell r="AF168">
            <v>7186.0525990620918</v>
          </cell>
          <cell r="AG168">
            <v>7367.6694388663136</v>
          </cell>
          <cell r="AH168">
            <v>7456.1130399425683</v>
          </cell>
          <cell r="AI168">
            <v>7571.9020952991814</v>
          </cell>
          <cell r="AJ168">
            <v>7696.3179908229486</v>
          </cell>
          <cell r="AK168">
            <v>7816.7427426751938</v>
          </cell>
          <cell r="AL168">
            <v>7924.3236624813098</v>
          </cell>
          <cell r="AM168">
            <v>8027.8500503518344</v>
          </cell>
          <cell r="AN168">
            <v>8124.1287100397394</v>
          </cell>
          <cell r="AO168">
            <v>8225.4812928080355</v>
          </cell>
          <cell r="AP168">
            <v>8332.7673162227711</v>
          </cell>
          <cell r="AQ168">
            <v>8439.4864860892576</v>
          </cell>
          <cell r="AR168">
            <v>8542.0873678655025</v>
          </cell>
          <cell r="AS168">
            <v>8624.5109889652613</v>
          </cell>
          <cell r="AT168">
            <v>8698.6317411504733</v>
          </cell>
          <cell r="AU168">
            <v>8771.3369737517223</v>
          </cell>
          <cell r="AV168">
            <v>8845.3218771977281</v>
          </cell>
          <cell r="AW168">
            <v>8920.2133108411763</v>
          </cell>
          <cell r="AX168">
            <v>8993.1177694074686</v>
          </cell>
          <cell r="AY168">
            <v>9068.904067773361</v>
          </cell>
          <cell r="AZ168">
            <v>9146.4530802530662</v>
          </cell>
          <cell r="BA168">
            <v>9220.8019719590502</v>
          </cell>
          <cell r="BB168">
            <v>9292.2459281719675</v>
          </cell>
          <cell r="BC168">
            <v>9364.4043239470157</v>
          </cell>
          <cell r="BD168">
            <v>9437.2843036798131</v>
          </cell>
          <cell r="BE168">
            <v>9510.8930832099377</v>
          </cell>
          <cell r="BF168">
            <v>9585.2379505353656</v>
          </cell>
        </row>
        <row r="169">
          <cell r="D169" t="str">
            <v>Stock Units</v>
          </cell>
          <cell r="E169">
            <v>0</v>
          </cell>
          <cell r="F169">
            <v>0</v>
          </cell>
          <cell r="G169">
            <v>0</v>
          </cell>
          <cell r="H169">
            <v>0</v>
          </cell>
          <cell r="I169">
            <v>0</v>
          </cell>
          <cell r="J169">
            <v>0</v>
          </cell>
          <cell r="K169">
            <v>1922.5405985613534</v>
          </cell>
          <cell r="L169">
            <v>1956.8520175396891</v>
          </cell>
          <cell r="M169">
            <v>1999.6390003836577</v>
          </cell>
          <cell r="N169">
            <v>2054.9715091223484</v>
          </cell>
          <cell r="O169">
            <v>2112.1275430435289</v>
          </cell>
          <cell r="P169">
            <v>2178.9054803906292</v>
          </cell>
          <cell r="Q169">
            <v>2237.400176088749</v>
          </cell>
          <cell r="R169">
            <v>2294.3875459216279</v>
          </cell>
          <cell r="S169">
            <v>2367.5946858059624</v>
          </cell>
          <cell r="T169">
            <v>2422.6493093607951</v>
          </cell>
          <cell r="U169">
            <v>2485.437723841193</v>
          </cell>
          <cell r="V169">
            <v>2542.9929367778545</v>
          </cell>
          <cell r="W169">
            <v>2611.8901540770776</v>
          </cell>
          <cell r="X169">
            <v>2675.2455861330095</v>
          </cell>
          <cell r="Y169">
            <v>2747.8491304776794</v>
          </cell>
          <cell r="Z169">
            <v>2829.6192953877539</v>
          </cell>
          <cell r="AA169">
            <v>2923.9106955851848</v>
          </cell>
          <cell r="AB169">
            <v>2978.8155823104239</v>
          </cell>
          <cell r="AC169">
            <v>3047.9595378119711</v>
          </cell>
          <cell r="AD169">
            <v>3110.6220355274472</v>
          </cell>
          <cell r="AE169">
            <v>3179.2750967553338</v>
          </cell>
          <cell r="AF169">
            <v>3255.1466269708494</v>
          </cell>
          <cell r="AG169">
            <v>3328.12444120075</v>
          </cell>
          <cell r="AH169">
            <v>3358.7848848656577</v>
          </cell>
          <cell r="AI169">
            <v>3410.9448409823717</v>
          </cell>
          <cell r="AJ169">
            <v>3466.9909640874844</v>
          </cell>
          <cell r="AK169">
            <v>3521.2391808350317</v>
          </cell>
          <cell r="AL169">
            <v>3569.7015854966853</v>
          </cell>
          <cell r="AM169">
            <v>3616.3375290374415</v>
          </cell>
          <cell r="AN169">
            <v>3659.7085596484994</v>
          </cell>
          <cell r="AO169">
            <v>3705.3652605623133</v>
          </cell>
          <cell r="AP169">
            <v>3753.6948220741028</v>
          </cell>
          <cell r="AQ169">
            <v>3801.7690308143347</v>
          </cell>
          <cell r="AR169">
            <v>3847.9880579452047</v>
          </cell>
          <cell r="AS169">
            <v>3885.1177542390656</v>
          </cell>
          <cell r="AT169">
            <v>3918.5072241627249</v>
          </cell>
          <cell r="AU169">
            <v>3951.2590393516207</v>
          </cell>
          <cell r="AV169">
            <v>3984.5873129536267</v>
          </cell>
          <cell r="AW169">
            <v>4018.3239548178271</v>
          </cell>
          <cell r="AX169">
            <v>4051.1655161192716</v>
          </cell>
          <cell r="AY169">
            <v>4085.3052712527642</v>
          </cell>
          <cell r="AZ169">
            <v>4120.239083221245</v>
          </cell>
          <cell r="BA169">
            <v>4153.731324061855</v>
          </cell>
          <cell r="BB169">
            <v>4185.9149670615598</v>
          </cell>
          <cell r="BC169">
            <v>4218.4204464912609</v>
          </cell>
          <cell r="BD169">
            <v>4251.2509807152601</v>
          </cell>
          <cell r="BE169">
            <v>4284.4098202814985</v>
          </cell>
          <cell r="BF169">
            <v>4317.9002482433989</v>
          </cell>
        </row>
        <row r="170">
          <cell r="D170"/>
          <cell r="E170"/>
          <cell r="F170"/>
          <cell r="G170"/>
          <cell r="H170"/>
          <cell r="I170"/>
          <cell r="J170"/>
          <cell r="K170"/>
          <cell r="L170"/>
          <cell r="M170"/>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cell r="BD170"/>
          <cell r="BE170"/>
          <cell r="BF170"/>
        </row>
        <row r="172">
          <cell r="D172" t="str">
            <v>Warehouse</v>
          </cell>
        </row>
        <row r="174">
          <cell r="D174"/>
        </row>
        <row r="176">
          <cell r="D176"/>
          <cell r="E176"/>
          <cell r="F176"/>
          <cell r="G176"/>
          <cell r="H176"/>
          <cell r="I176"/>
          <cell r="J176"/>
          <cell r="K176"/>
          <cell r="L176"/>
          <cell r="M176"/>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cell r="BD176"/>
          <cell r="BE176"/>
          <cell r="BF176"/>
        </row>
        <row r="177">
          <cell r="D177" t="str">
            <v>SHIPMENTS</v>
          </cell>
          <cell r="E177">
            <v>1981</v>
          </cell>
          <cell r="F177">
            <v>1982</v>
          </cell>
          <cell r="G177">
            <v>1983</v>
          </cell>
          <cell r="H177">
            <v>1984</v>
          </cell>
          <cell r="I177">
            <v>1985</v>
          </cell>
          <cell r="J177">
            <v>1986</v>
          </cell>
          <cell r="K177">
            <v>1987</v>
          </cell>
          <cell r="L177">
            <v>1988</v>
          </cell>
          <cell r="M177">
            <v>1989</v>
          </cell>
          <cell r="N177">
            <v>1990</v>
          </cell>
          <cell r="O177">
            <v>1991</v>
          </cell>
          <cell r="P177">
            <v>1992</v>
          </cell>
          <cell r="Q177">
            <v>1993</v>
          </cell>
          <cell r="R177">
            <v>1994</v>
          </cell>
          <cell r="S177">
            <v>1995</v>
          </cell>
          <cell r="T177">
            <v>1996</v>
          </cell>
          <cell r="U177">
            <v>1997</v>
          </cell>
          <cell r="V177">
            <v>1998</v>
          </cell>
          <cell r="W177">
            <v>1999</v>
          </cell>
          <cell r="X177">
            <v>2000</v>
          </cell>
          <cell r="Y177">
            <v>2001</v>
          </cell>
          <cell r="Z177">
            <v>2002</v>
          </cell>
          <cell r="AA177">
            <v>2003</v>
          </cell>
          <cell r="AB177">
            <v>2004</v>
          </cell>
          <cell r="AC177">
            <v>2005</v>
          </cell>
          <cell r="AD177">
            <v>2006</v>
          </cell>
          <cell r="AE177">
            <v>2007</v>
          </cell>
          <cell r="AF177">
            <v>2008</v>
          </cell>
          <cell r="AG177">
            <v>2009</v>
          </cell>
          <cell r="AH177">
            <v>2010</v>
          </cell>
          <cell r="AI177">
            <v>2011</v>
          </cell>
          <cell r="AJ177">
            <v>2012</v>
          </cell>
          <cell r="AK177">
            <v>2013</v>
          </cell>
          <cell r="AL177">
            <v>2014</v>
          </cell>
          <cell r="AM177">
            <v>2015</v>
          </cell>
          <cell r="AN177">
            <v>2016</v>
          </cell>
          <cell r="AO177">
            <v>2017</v>
          </cell>
          <cell r="AP177">
            <v>2018</v>
          </cell>
          <cell r="AQ177">
            <v>2019</v>
          </cell>
          <cell r="AR177">
            <v>2020</v>
          </cell>
          <cell r="AS177">
            <v>2021</v>
          </cell>
          <cell r="AT177">
            <v>2022</v>
          </cell>
          <cell r="AU177">
            <v>2023</v>
          </cell>
          <cell r="AV177">
            <v>2024</v>
          </cell>
          <cell r="AW177">
            <v>2025</v>
          </cell>
          <cell r="AX177">
            <v>2026</v>
          </cell>
          <cell r="AY177">
            <v>2027</v>
          </cell>
          <cell r="AZ177">
            <v>2028</v>
          </cell>
          <cell r="BA177">
            <v>2029</v>
          </cell>
          <cell r="BB177">
            <v>2030</v>
          </cell>
          <cell r="BC177">
            <v>2031</v>
          </cell>
          <cell r="BD177">
            <v>2032</v>
          </cell>
          <cell r="BE177">
            <v>2033</v>
          </cell>
          <cell r="BF177">
            <v>2034</v>
          </cell>
        </row>
        <row r="178">
          <cell r="D178" t="str">
            <v>Stock Units</v>
          </cell>
          <cell r="E178">
            <v>0</v>
          </cell>
          <cell r="F178">
            <v>0</v>
          </cell>
          <cell r="G178">
            <v>0</v>
          </cell>
          <cell r="H178">
            <v>0</v>
          </cell>
          <cell r="I178">
            <v>0</v>
          </cell>
          <cell r="J178">
            <v>0</v>
          </cell>
          <cell r="K178">
            <v>178.01059522869835</v>
          </cell>
          <cell r="L178">
            <v>184.19369712869835</v>
          </cell>
          <cell r="M178">
            <v>190.41352112869833</v>
          </cell>
          <cell r="N178">
            <v>197.02398002869833</v>
          </cell>
          <cell r="O178">
            <v>202.59994642869833</v>
          </cell>
          <cell r="P178">
            <v>207.83201232869834</v>
          </cell>
          <cell r="Q178">
            <v>212.20955632869834</v>
          </cell>
          <cell r="R178">
            <v>218.22008632869833</v>
          </cell>
          <cell r="S178">
            <v>227.93537832869833</v>
          </cell>
          <cell r="T178">
            <v>239.00982732869832</v>
          </cell>
          <cell r="U178">
            <v>250.36067732869833</v>
          </cell>
          <cell r="V178">
            <v>262.19287932869833</v>
          </cell>
          <cell r="W178">
            <v>273.02824532869835</v>
          </cell>
          <cell r="X178">
            <v>282.48803532869834</v>
          </cell>
          <cell r="Y178">
            <v>292.89665332869833</v>
          </cell>
          <cell r="Z178">
            <v>298.78502132869835</v>
          </cell>
          <cell r="AA178">
            <v>305.57228532869834</v>
          </cell>
          <cell r="AB178">
            <v>311.65618732869837</v>
          </cell>
          <cell r="AC178">
            <v>321.13330532869838</v>
          </cell>
          <cell r="AD178">
            <v>330.21143532869837</v>
          </cell>
          <cell r="AE178">
            <v>338.90806168260508</v>
          </cell>
          <cell r="AF178">
            <v>347.30281826011458</v>
          </cell>
          <cell r="AG178">
            <v>355.37474844317518</v>
          </cell>
          <cell r="AH178">
            <v>363.46665980805562</v>
          </cell>
          <cell r="AI178">
            <v>376.13048212770906</v>
          </cell>
          <cell r="AJ178">
            <v>389.0620861858601</v>
          </cell>
          <cell r="AK178">
            <v>401.47341773771797</v>
          </cell>
          <cell r="AL178">
            <v>413.47484150311737</v>
          </cell>
          <cell r="AM178">
            <v>426.03681250766869</v>
          </cell>
          <cell r="AN178">
            <v>438.48276748187038</v>
          </cell>
          <cell r="AO178">
            <v>450.73536172322008</v>
          </cell>
          <cell r="AP178">
            <v>464.27886050307785</v>
          </cell>
          <cell r="AQ178">
            <v>477.56251319497869</v>
          </cell>
          <cell r="AR178">
            <v>490.06871393251242</v>
          </cell>
          <cell r="AS178">
            <v>502.95865193748341</v>
          </cell>
          <cell r="AT178">
            <v>516.66743315504448</v>
          </cell>
          <cell r="AU178">
            <v>529.89935496002386</v>
          </cell>
          <cell r="AV178">
            <v>542.81199750388146</v>
          </cell>
          <cell r="AW178">
            <v>556.04474440588217</v>
          </cell>
          <cell r="AX178">
            <v>568.30549948981309</v>
          </cell>
          <cell r="AY178">
            <v>580.80711791150441</v>
          </cell>
          <cell r="AZ178">
            <v>593.38538719022233</v>
          </cell>
          <cell r="BA178">
            <v>606.11435940519743</v>
          </cell>
          <cell r="BB178">
            <v>618.69103495642969</v>
          </cell>
          <cell r="BC178">
            <v>631.3934772631743</v>
          </cell>
          <cell r="BD178">
            <v>644.2229439929863</v>
          </cell>
          <cell r="BE178">
            <v>657.18070539009648</v>
          </cell>
          <cell r="BF178">
            <v>670.26804440117769</v>
          </cell>
        </row>
        <row r="179">
          <cell r="D179" t="str">
            <v>Stock Units</v>
          </cell>
          <cell r="E179">
            <v>0</v>
          </cell>
          <cell r="F179">
            <v>0</v>
          </cell>
          <cell r="G179">
            <v>0</v>
          </cell>
          <cell r="H179">
            <v>0</v>
          </cell>
          <cell r="I179">
            <v>0</v>
          </cell>
          <cell r="J179">
            <v>0</v>
          </cell>
          <cell r="K179">
            <v>1958.1165475156818</v>
          </cell>
          <cell r="L179">
            <v>2026.1306684156818</v>
          </cell>
          <cell r="M179">
            <v>2094.5487324156816</v>
          </cell>
          <cell r="N179">
            <v>2167.2637803156817</v>
          </cell>
          <cell r="O179">
            <v>2228.5994107156816</v>
          </cell>
          <cell r="P179">
            <v>2286.1521356156818</v>
          </cell>
          <cell r="Q179">
            <v>2334.3051196156816</v>
          </cell>
          <cell r="R179">
            <v>2400.4209496156818</v>
          </cell>
          <cell r="S179">
            <v>2507.2891616156817</v>
          </cell>
          <cell r="T179">
            <v>2629.1081006156815</v>
          </cell>
          <cell r="U179">
            <v>2753.9674506156816</v>
          </cell>
          <cell r="V179">
            <v>2884.1216726156817</v>
          </cell>
          <cell r="W179">
            <v>3003.3106986156818</v>
          </cell>
          <cell r="X179">
            <v>3107.3683886156819</v>
          </cell>
          <cell r="Y179">
            <v>3221.8631866156816</v>
          </cell>
          <cell r="Z179">
            <v>3286.6352346156818</v>
          </cell>
          <cell r="AA179">
            <v>3361.2951386156819</v>
          </cell>
          <cell r="AB179">
            <v>3428.2180606156821</v>
          </cell>
          <cell r="AC179">
            <v>3532.4663586156821</v>
          </cell>
          <cell r="AD179">
            <v>3632.3257886156821</v>
          </cell>
          <cell r="AE179">
            <v>3727.988678508656</v>
          </cell>
          <cell r="AF179">
            <v>3820.3310008612602</v>
          </cell>
          <cell r="AG179">
            <v>3909.1222328749268</v>
          </cell>
          <cell r="AH179">
            <v>3998.1332578886118</v>
          </cell>
          <cell r="AI179">
            <v>4137.4353034047999</v>
          </cell>
          <cell r="AJ179">
            <v>4279.6829480444612</v>
          </cell>
          <cell r="AK179">
            <v>4416.2075951148972</v>
          </cell>
          <cell r="AL179">
            <v>4548.2232565342911</v>
          </cell>
          <cell r="AM179">
            <v>4686.4049375843551</v>
          </cell>
          <cell r="AN179">
            <v>4823.3104423005743</v>
          </cell>
          <cell r="AO179">
            <v>4958.0889789554212</v>
          </cell>
          <cell r="AP179">
            <v>5107.0674655338562</v>
          </cell>
          <cell r="AQ179">
            <v>5253.1876451447661</v>
          </cell>
          <cell r="AR179">
            <v>5390.7558532576368</v>
          </cell>
          <cell r="AS179">
            <v>5532.5451713123175</v>
          </cell>
          <cell r="AT179">
            <v>5683.3417647054894</v>
          </cell>
          <cell r="AU179">
            <v>5828.8929045602627</v>
          </cell>
          <cell r="AV179">
            <v>5970.9319725426958</v>
          </cell>
          <cell r="AW179">
            <v>6116.4921884647038</v>
          </cell>
          <cell r="AX179">
            <v>6251.3604943879436</v>
          </cell>
          <cell r="AY179">
            <v>6388.8782970265484</v>
          </cell>
          <cell r="AZ179">
            <v>6527.2392590924455</v>
          </cell>
          <cell r="BA179">
            <v>6667.2579534571714</v>
          </cell>
          <cell r="BB179">
            <v>6805.6013845207262</v>
          </cell>
          <cell r="BC179">
            <v>6945.3282498949175</v>
          </cell>
          <cell r="BD179">
            <v>7086.4523839228495</v>
          </cell>
          <cell r="BE179">
            <v>7228.9877592910616</v>
          </cell>
          <cell r="BF179">
            <v>7372.9484884129542</v>
          </cell>
        </row>
        <row r="180">
          <cell r="D180" t="str">
            <v>Stock Units</v>
          </cell>
          <cell r="E180">
            <v>0</v>
          </cell>
          <cell r="F180">
            <v>0</v>
          </cell>
          <cell r="G180">
            <v>0</v>
          </cell>
          <cell r="H180">
            <v>0</v>
          </cell>
          <cell r="I180">
            <v>0</v>
          </cell>
          <cell r="J180">
            <v>0</v>
          </cell>
          <cell r="K180">
            <v>502.75337391740459</v>
          </cell>
          <cell r="L180">
            <v>520.21624087488192</v>
          </cell>
          <cell r="M180">
            <v>537.78282165708197</v>
          </cell>
          <cell r="N180">
            <v>556.45266830776904</v>
          </cell>
          <cell r="O180">
            <v>572.20080912404194</v>
          </cell>
          <cell r="P180">
            <v>586.97767552575112</v>
          </cell>
          <cell r="Q180">
            <v>599.34112508696626</v>
          </cell>
          <cell r="R180">
            <v>616.31659911787722</v>
          </cell>
          <cell r="S180">
            <v>643.75539187803599</v>
          </cell>
          <cell r="T180">
            <v>675.03283686311181</v>
          </cell>
          <cell r="U180">
            <v>707.09091816438911</v>
          </cell>
          <cell r="V180">
            <v>740.50847664583637</v>
          </cell>
          <cell r="W180">
            <v>771.1106821332753</v>
          </cell>
          <cell r="X180">
            <v>797.82786339397467</v>
          </cell>
          <cell r="Y180">
            <v>827.22480918023189</v>
          </cell>
          <cell r="Z180">
            <v>843.85526241288323</v>
          </cell>
          <cell r="AA180">
            <v>863.02445777052003</v>
          </cell>
          <cell r="AB180">
            <v>880.20715553720754</v>
          </cell>
          <cell r="AC180">
            <v>906.9732760784708</v>
          </cell>
          <cell r="AD180">
            <v>932.61253918242903</v>
          </cell>
          <cell r="AE180">
            <v>957.17432571827192</v>
          </cell>
          <cell r="AF180">
            <v>980.88354475175674</v>
          </cell>
          <cell r="AG180">
            <v>1003.6810087361096</v>
          </cell>
          <cell r="AH180">
            <v>1026.5349053533732</v>
          </cell>
          <cell r="AI180">
            <v>1062.301199992839</v>
          </cell>
          <cell r="AJ180">
            <v>1098.8237876626727</v>
          </cell>
          <cell r="AK180">
            <v>1133.8769753928045</v>
          </cell>
          <cell r="AL180">
            <v>1167.772465052368</v>
          </cell>
          <cell r="AM180">
            <v>1203.2511021384182</v>
          </cell>
          <cell r="AN180">
            <v>1238.4020764209604</v>
          </cell>
          <cell r="AO180">
            <v>1273.0069441040635</v>
          </cell>
          <cell r="AP180">
            <v>1311.2576993328287</v>
          </cell>
          <cell r="AQ180">
            <v>1348.7745741021092</v>
          </cell>
          <cell r="AR180">
            <v>1384.0956998340105</v>
          </cell>
          <cell r="AS180">
            <v>1420.5006105263183</v>
          </cell>
          <cell r="AT180">
            <v>1459.2181711331448</v>
          </cell>
          <cell r="AU180">
            <v>1496.5889429252284</v>
          </cell>
          <cell r="AV180">
            <v>1533.0579777979754</v>
          </cell>
          <cell r="AW180">
            <v>1570.431079902537</v>
          </cell>
          <cell r="AX180">
            <v>1605.0589961639364</v>
          </cell>
          <cell r="AY180">
            <v>1640.3671801114051</v>
          </cell>
          <cell r="AZ180">
            <v>1675.8918482346292</v>
          </cell>
          <cell r="BA180">
            <v>1711.8421450097053</v>
          </cell>
          <cell r="BB180">
            <v>1747.3623119858514</v>
          </cell>
          <cell r="BC180">
            <v>1783.2376806317593</v>
          </cell>
          <cell r="BD180">
            <v>1819.471802964126</v>
          </cell>
          <cell r="BE180">
            <v>1856.0682665198165</v>
          </cell>
          <cell r="BF180">
            <v>1893.0306947110639</v>
          </cell>
        </row>
        <row r="181">
          <cell r="D181" t="str">
            <v>Stock Units</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row>
        <row r="182">
          <cell r="D182" t="str">
            <v>Stock Units</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row>
        <row r="183">
          <cell r="D183" t="str">
            <v>Stock Units</v>
          </cell>
          <cell r="E183">
            <v>0</v>
          </cell>
          <cell r="F183">
            <v>0</v>
          </cell>
          <cell r="G183">
            <v>0</v>
          </cell>
          <cell r="H183">
            <v>0</v>
          </cell>
          <cell r="I183">
            <v>0</v>
          </cell>
          <cell r="J183">
            <v>0</v>
          </cell>
          <cell r="K183">
            <v>117562.50634857855</v>
          </cell>
          <cell r="L183">
            <v>121645.97652314189</v>
          </cell>
          <cell r="M183">
            <v>125753.6988615095</v>
          </cell>
          <cell r="N183">
            <v>130119.40594428084</v>
          </cell>
          <cell r="O183">
            <v>133801.90913717943</v>
          </cell>
          <cell r="P183">
            <v>137257.29211477519</v>
          </cell>
          <cell r="Q183">
            <v>140148.32814344531</v>
          </cell>
          <cell r="R183">
            <v>144117.82765764839</v>
          </cell>
          <cell r="S183">
            <v>150534.04168109412</v>
          </cell>
          <cell r="T183">
            <v>157847.87588965258</v>
          </cell>
          <cell r="U183">
            <v>165344.25200969394</v>
          </cell>
          <cell r="V183">
            <v>173158.52464304789</v>
          </cell>
          <cell r="W183">
            <v>180314.46265071325</v>
          </cell>
          <cell r="X183">
            <v>186561.93696819659</v>
          </cell>
          <cell r="Y183">
            <v>193436.04026599656</v>
          </cell>
          <cell r="Z183">
            <v>197324.86103811633</v>
          </cell>
          <cell r="AA183">
            <v>201807.33448900472</v>
          </cell>
          <cell r="AB183">
            <v>205825.29064818856</v>
          </cell>
          <cell r="AC183">
            <v>212084.20879634612</v>
          </cell>
          <cell r="AD183">
            <v>218079.62561064912</v>
          </cell>
          <cell r="AE183">
            <v>223823.08818167672</v>
          </cell>
          <cell r="AF183">
            <v>229367.18864474355</v>
          </cell>
          <cell r="AG183">
            <v>234698.08674197298</v>
          </cell>
          <cell r="AH183">
            <v>240042.18089537832</v>
          </cell>
          <cell r="AI183">
            <v>248405.67571959825</v>
          </cell>
          <cell r="AJ183">
            <v>256946.02008635082</v>
          </cell>
          <cell r="AK183">
            <v>265142.76389525179</v>
          </cell>
          <cell r="AL183">
            <v>273068.79467897606</v>
          </cell>
          <cell r="AM183">
            <v>281365.02442909789</v>
          </cell>
          <cell r="AN183">
            <v>289584.63438427442</v>
          </cell>
          <cell r="AO183">
            <v>297676.54423062166</v>
          </cell>
          <cell r="AP183">
            <v>306620.99868426478</v>
          </cell>
          <cell r="AQ183">
            <v>315393.84449109761</v>
          </cell>
          <cell r="AR183">
            <v>323653.24220680096</v>
          </cell>
          <cell r="AS183">
            <v>332166.0693033865</v>
          </cell>
          <cell r="AT183">
            <v>341219.68028002669</v>
          </cell>
          <cell r="AU183">
            <v>349958.36175684142</v>
          </cell>
          <cell r="AV183">
            <v>358486.18348053645</v>
          </cell>
          <cell r="AW183">
            <v>367225.40987139789</v>
          </cell>
          <cell r="AX183">
            <v>375322.70933574246</v>
          </cell>
          <cell r="AY183">
            <v>383579.08077913534</v>
          </cell>
          <cell r="AZ183">
            <v>391886.07430406351</v>
          </cell>
          <cell r="BA183">
            <v>400292.59569629485</v>
          </cell>
          <cell r="BB183">
            <v>408598.53668501071</v>
          </cell>
          <cell r="BC183">
            <v>416987.5370836138</v>
          </cell>
          <cell r="BD183">
            <v>425460.4274862028</v>
          </cell>
          <cell r="BE183">
            <v>434018.04679281777</v>
          </cell>
          <cell r="BF183">
            <v>442661.24229249888</v>
          </cell>
        </row>
        <row r="184">
          <cell r="D184" t="str">
            <v>Stock Units</v>
          </cell>
          <cell r="E184">
            <v>0</v>
          </cell>
          <cell r="F184">
            <v>0</v>
          </cell>
          <cell r="G184">
            <v>0</v>
          </cell>
          <cell r="H184">
            <v>0</v>
          </cell>
          <cell r="I184">
            <v>0</v>
          </cell>
          <cell r="J184">
            <v>0</v>
          </cell>
          <cell r="K184">
            <v>1080.7873745503425</v>
          </cell>
          <cell r="L184">
            <v>1118.3279403829142</v>
          </cell>
          <cell r="M184">
            <v>1156.0914636298803</v>
          </cell>
          <cell r="N184">
            <v>1196.2267179945154</v>
          </cell>
          <cell r="O184">
            <v>1230.0810741259272</v>
          </cell>
          <cell r="P184">
            <v>1261.8474460110976</v>
          </cell>
          <cell r="Q184">
            <v>1288.4256071630236</v>
          </cell>
          <cell r="R184">
            <v>1324.9184065383092</v>
          </cell>
          <cell r="S184">
            <v>1383.9045860979018</v>
          </cell>
          <cell r="T184">
            <v>1451.1428571902734</v>
          </cell>
          <cell r="U184">
            <v>1520.0592908140904</v>
          </cell>
          <cell r="V184">
            <v>1591.8982424130099</v>
          </cell>
          <cell r="W184">
            <v>1657.6849263819431</v>
          </cell>
          <cell r="X184">
            <v>1715.1198312243337</v>
          </cell>
          <cell r="Y184">
            <v>1778.3155241911745</v>
          </cell>
          <cell r="Z184">
            <v>1814.0666196972036</v>
          </cell>
          <cell r="AA184">
            <v>1855.2753422988874</v>
          </cell>
          <cell r="AB184">
            <v>1892.2136181422657</v>
          </cell>
          <cell r="AC184">
            <v>1949.7537295517268</v>
          </cell>
          <cell r="AD184">
            <v>2004.8713941824269</v>
          </cell>
          <cell r="AE184">
            <v>2057.6727679007081</v>
          </cell>
          <cell r="AF184">
            <v>2108.641345977419</v>
          </cell>
          <cell r="AG184">
            <v>2157.6498907715959</v>
          </cell>
          <cell r="AH184">
            <v>2206.7797508673239</v>
          </cell>
          <cell r="AI184">
            <v>2283.6678667631559</v>
          </cell>
          <cell r="AJ184">
            <v>2362.181813535693</v>
          </cell>
          <cell r="AK184">
            <v>2437.5369373437602</v>
          </cell>
          <cell r="AL184">
            <v>2510.4033151321592</v>
          </cell>
          <cell r="AM184">
            <v>2586.6730430309044</v>
          </cell>
          <cell r="AN184">
            <v>2662.238382178597</v>
          </cell>
          <cell r="AO184">
            <v>2736.629735932152</v>
          </cell>
          <cell r="AP184">
            <v>2818.8587879147185</v>
          </cell>
          <cell r="AQ184">
            <v>2899.5101901465537</v>
          </cell>
          <cell r="AR184">
            <v>2975.441310107999</v>
          </cell>
          <cell r="AS184">
            <v>3053.7022823642355</v>
          </cell>
          <cell r="AT184">
            <v>3136.934842995684</v>
          </cell>
          <cell r="AU184">
            <v>3217.2721622967406</v>
          </cell>
          <cell r="AV184">
            <v>3295.6709846564618</v>
          </cell>
          <cell r="AW184">
            <v>3376.0133135157544</v>
          </cell>
          <cell r="AX184">
            <v>3450.4542156437537</v>
          </cell>
          <cell r="AY184">
            <v>3526.3575141763554</v>
          </cell>
          <cell r="AZ184">
            <v>3602.7261966846486</v>
          </cell>
          <cell r="BA184">
            <v>3680.0098687226673</v>
          </cell>
          <cell r="BB184">
            <v>3756.3688749499347</v>
          </cell>
          <cell r="BC184">
            <v>3833.4914712394752</v>
          </cell>
          <cell r="BD184">
            <v>3911.3852934919109</v>
          </cell>
          <cell r="BE184">
            <v>3990.0580539668708</v>
          </cell>
          <cell r="BF184">
            <v>4069.5175420465803</v>
          </cell>
        </row>
        <row r="185">
          <cell r="D185" t="str">
            <v>Stock Units</v>
          </cell>
          <cell r="E185">
            <v>0</v>
          </cell>
          <cell r="F185">
            <v>0</v>
          </cell>
          <cell r="G185">
            <v>0</v>
          </cell>
          <cell r="H185">
            <v>0</v>
          </cell>
          <cell r="I185">
            <v>0</v>
          </cell>
          <cell r="J185">
            <v>0</v>
          </cell>
          <cell r="K185">
            <v>9290.7230139789772</v>
          </cell>
          <cell r="L185">
            <v>9679.3774005937648</v>
          </cell>
          <cell r="M185">
            <v>10074.40210371293</v>
          </cell>
          <cell r="N185">
            <v>10494.6881007176</v>
          </cell>
          <cell r="O185">
            <v>10864.233831687467</v>
          </cell>
          <cell r="P185">
            <v>11219.207774952378</v>
          </cell>
          <cell r="Q185">
            <v>11531.493324991854</v>
          </cell>
          <cell r="R185">
            <v>11936.234735589138</v>
          </cell>
          <cell r="S185">
            <v>12549.250022784854</v>
          </cell>
          <cell r="T185">
            <v>13244.538563906761</v>
          </cell>
          <cell r="U185">
            <v>13963.172486505095</v>
          </cell>
          <cell r="V185">
            <v>14716.952618301655</v>
          </cell>
          <cell r="W185">
            <v>15422.895672917404</v>
          </cell>
          <cell r="X185">
            <v>16058.401001083292</v>
          </cell>
          <cell r="Y185">
            <v>16754.957102489097</v>
          </cell>
          <cell r="Z185">
            <v>17198.770072079667</v>
          </cell>
          <cell r="AA185">
            <v>17698.863820462338</v>
          </cell>
          <cell r="AB185">
            <v>18162.826784944493</v>
          </cell>
          <cell r="AC185">
            <v>18830.112229997885</v>
          </cell>
          <cell r="AD185">
            <v>19480.645703000602</v>
          </cell>
          <cell r="AE185">
            <v>20115.036399565346</v>
          </cell>
          <cell r="AF185">
            <v>20737.629534207172</v>
          </cell>
          <cell r="AG185">
            <v>21346.842041770611</v>
          </cell>
          <cell r="AH185">
            <v>21963.041865894978</v>
          </cell>
          <cell r="AI185">
            <v>22728.273152681188</v>
          </cell>
          <cell r="AJ185">
            <v>23509.685570184174</v>
          </cell>
          <cell r="AK185">
            <v>24259.659707093764</v>
          </cell>
          <cell r="AL185">
            <v>24984.864524363697</v>
          </cell>
          <cell r="AM185">
            <v>25743.941286003457</v>
          </cell>
          <cell r="AN185">
            <v>26496.00759740542</v>
          </cell>
          <cell r="AO185">
            <v>27236.389783850522</v>
          </cell>
          <cell r="AP185">
            <v>28054.77689773271</v>
          </cell>
          <cell r="AQ185">
            <v>28857.462405003989</v>
          </cell>
          <cell r="AR185">
            <v>29613.169160960075</v>
          </cell>
          <cell r="AS185">
            <v>30392.063841978339</v>
          </cell>
          <cell r="AT185">
            <v>31220.43840588109</v>
          </cell>
          <cell r="AU185">
            <v>32019.997993333986</v>
          </cell>
          <cell r="AV185">
            <v>32800.264631654674</v>
          </cell>
          <cell r="AW185">
            <v>33599.874076886641</v>
          </cell>
          <cell r="AX185">
            <v>34340.749395019164</v>
          </cell>
          <cell r="AY185">
            <v>35096.179257367614</v>
          </cell>
          <cell r="AZ185">
            <v>35856.240867736145</v>
          </cell>
          <cell r="BA185">
            <v>36625.408938928558</v>
          </cell>
          <cell r="BB185">
            <v>37385.374245819054</v>
          </cell>
          <cell r="BC185">
            <v>38152.939205778457</v>
          </cell>
          <cell r="BD185">
            <v>38928.179815337448</v>
          </cell>
          <cell r="BE185">
            <v>39711.172830992036</v>
          </cell>
          <cell r="BF185">
            <v>40501.99577680316</v>
          </cell>
        </row>
        <row r="186">
          <cell r="D186" t="str">
            <v>Stock Units</v>
          </cell>
          <cell r="E186">
            <v>0</v>
          </cell>
          <cell r="F186">
            <v>0</v>
          </cell>
          <cell r="G186">
            <v>0</v>
          </cell>
          <cell r="H186">
            <v>0</v>
          </cell>
          <cell r="I186">
            <v>0</v>
          </cell>
          <cell r="J186">
            <v>0</v>
          </cell>
          <cell r="K186">
            <v>4491.6969805624121</v>
          </cell>
          <cell r="L186">
            <v>4663.6331455484997</v>
          </cell>
          <cell r="M186">
            <v>4837.5710442319805</v>
          </cell>
          <cell r="N186">
            <v>5022.5421554816794</v>
          </cell>
          <cell r="O186">
            <v>5182.1951964855771</v>
          </cell>
          <cell r="P186">
            <v>5333.9859081300037</v>
          </cell>
          <cell r="Q186">
            <v>5464.675948017838</v>
          </cell>
          <cell r="R186">
            <v>5638.3153516988605</v>
          </cell>
          <cell r="S186">
            <v>5909.0366097369924</v>
          </cell>
          <cell r="T186">
            <v>6216.7897076116406</v>
          </cell>
          <cell r="U186">
            <v>6533.670336247319</v>
          </cell>
          <cell r="V186">
            <v>6865.116488106014</v>
          </cell>
          <cell r="W186">
            <v>7172.4211384352311</v>
          </cell>
          <cell r="X186">
            <v>7445.3436328309235</v>
          </cell>
          <cell r="Y186">
            <v>7744.9909239336948</v>
          </cell>
          <cell r="Z186">
            <v>7926.5189222499321</v>
          </cell>
          <cell r="AA186">
            <v>8132.9894159889545</v>
          </cell>
          <cell r="AB186">
            <v>8321.851938120335</v>
          </cell>
          <cell r="AC186">
            <v>8602.6651136937089</v>
          </cell>
          <cell r="AD186">
            <v>8874.3937104429824</v>
          </cell>
          <cell r="AE186">
            <v>9137.4056782486623</v>
          </cell>
          <cell r="AF186">
            <v>9393.7560154313396</v>
          </cell>
          <cell r="AG186">
            <v>9642.7978115967708</v>
          </cell>
          <cell r="AH186">
            <v>9893.7787892507476</v>
          </cell>
          <cell r="AI186">
            <v>10238.495569390068</v>
          </cell>
          <cell r="AJ186">
            <v>10590.501527815772</v>
          </cell>
          <cell r="AK186">
            <v>10928.345358991312</v>
          </cell>
          <cell r="AL186">
            <v>11255.03125627175</v>
          </cell>
          <cell r="AM186">
            <v>11596.975582999397</v>
          </cell>
          <cell r="AN186">
            <v>11935.761884336513</v>
          </cell>
          <cell r="AO186">
            <v>12269.284791450962</v>
          </cell>
          <cell r="AP186">
            <v>12637.946888357355</v>
          </cell>
          <cell r="AQ186">
            <v>12999.535820107814</v>
          </cell>
          <cell r="AR186">
            <v>13339.962046976781</v>
          </cell>
          <cell r="AS186">
            <v>13690.833830638279</v>
          </cell>
          <cell r="AT186">
            <v>14063.995013863203</v>
          </cell>
          <cell r="AU186">
            <v>14424.175800085146</v>
          </cell>
          <cell r="AV186">
            <v>14775.665614807251</v>
          </cell>
          <cell r="AW186">
            <v>15135.868860661154</v>
          </cell>
          <cell r="AX186">
            <v>15469.613910767412</v>
          </cell>
          <cell r="AY186">
            <v>15809.915404272084</v>
          </cell>
          <cell r="AZ186">
            <v>16152.303379722111</v>
          </cell>
          <cell r="BA186">
            <v>16498.793578784633</v>
          </cell>
          <cell r="BB186">
            <v>16841.138172024024</v>
          </cell>
          <cell r="BC186">
            <v>17186.906211195816</v>
          </cell>
          <cell r="BD186">
            <v>17536.131930759322</v>
          </cell>
          <cell r="BE186">
            <v>17888.849907518463</v>
          </cell>
          <cell r="BF186">
            <v>18245.095064045196</v>
          </cell>
        </row>
        <row r="187">
          <cell r="D187"/>
          <cell r="E187"/>
          <cell r="F187"/>
          <cell r="G187"/>
          <cell r="H187"/>
          <cell r="I187"/>
          <cell r="J187"/>
          <cell r="K187"/>
          <cell r="L187"/>
          <cell r="M187"/>
          <cell r="N187"/>
          <cell r="O187"/>
          <cell r="P187"/>
          <cell r="Q187"/>
          <cell r="R187"/>
          <cell r="S187"/>
          <cell r="T187"/>
          <cell r="U187"/>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cell r="BD187"/>
          <cell r="BE187"/>
          <cell r="BF187"/>
        </row>
        <row r="189">
          <cell r="D189" t="str">
            <v>Supermarket</v>
          </cell>
        </row>
        <row r="191">
          <cell r="D191"/>
        </row>
        <row r="193">
          <cell r="D193"/>
          <cell r="E193"/>
          <cell r="F193"/>
          <cell r="G193"/>
          <cell r="H193"/>
          <cell r="I193"/>
          <cell r="J193"/>
          <cell r="K193"/>
          <cell r="L193"/>
          <cell r="M193"/>
          <cell r="N193"/>
          <cell r="O193"/>
          <cell r="P193"/>
          <cell r="Q193"/>
          <cell r="R193"/>
          <cell r="S193"/>
          <cell r="T193"/>
          <cell r="U193"/>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cell r="BD193"/>
          <cell r="BE193"/>
          <cell r="BF193"/>
        </row>
        <row r="194">
          <cell r="D194" t="str">
            <v>SHIPMENTS</v>
          </cell>
          <cell r="E194">
            <v>1981</v>
          </cell>
          <cell r="F194">
            <v>1982</v>
          </cell>
          <cell r="G194">
            <v>1983</v>
          </cell>
          <cell r="H194">
            <v>1984</v>
          </cell>
          <cell r="I194">
            <v>1985</v>
          </cell>
          <cell r="J194">
            <v>1986</v>
          </cell>
          <cell r="K194">
            <v>1987</v>
          </cell>
          <cell r="L194">
            <v>1988</v>
          </cell>
          <cell r="M194">
            <v>1989</v>
          </cell>
          <cell r="N194">
            <v>1990</v>
          </cell>
          <cell r="O194">
            <v>1991</v>
          </cell>
          <cell r="P194">
            <v>1992</v>
          </cell>
          <cell r="Q194">
            <v>1993</v>
          </cell>
          <cell r="R194">
            <v>1994</v>
          </cell>
          <cell r="S194">
            <v>1995</v>
          </cell>
          <cell r="T194">
            <v>1996</v>
          </cell>
          <cell r="U194">
            <v>1997</v>
          </cell>
          <cell r="V194">
            <v>1998</v>
          </cell>
          <cell r="W194">
            <v>1999</v>
          </cell>
          <cell r="X194">
            <v>2000</v>
          </cell>
          <cell r="Y194">
            <v>2001</v>
          </cell>
          <cell r="Z194">
            <v>2002</v>
          </cell>
          <cell r="AA194">
            <v>2003</v>
          </cell>
          <cell r="AB194">
            <v>2004</v>
          </cell>
          <cell r="AC194">
            <v>2005</v>
          </cell>
          <cell r="AD194">
            <v>2006</v>
          </cell>
          <cell r="AE194">
            <v>2007</v>
          </cell>
          <cell r="AF194">
            <v>2008</v>
          </cell>
          <cell r="AG194">
            <v>2009</v>
          </cell>
          <cell r="AH194">
            <v>2010</v>
          </cell>
          <cell r="AI194">
            <v>2011</v>
          </cell>
          <cell r="AJ194">
            <v>2012</v>
          </cell>
          <cell r="AK194">
            <v>2013</v>
          </cell>
          <cell r="AL194">
            <v>2014</v>
          </cell>
          <cell r="AM194">
            <v>2015</v>
          </cell>
          <cell r="AN194">
            <v>2016</v>
          </cell>
          <cell r="AO194">
            <v>2017</v>
          </cell>
          <cell r="AP194">
            <v>2018</v>
          </cell>
          <cell r="AQ194">
            <v>2019</v>
          </cell>
          <cell r="AR194">
            <v>2020</v>
          </cell>
          <cell r="AS194">
            <v>2021</v>
          </cell>
          <cell r="AT194">
            <v>2022</v>
          </cell>
          <cell r="AU194">
            <v>2023</v>
          </cell>
          <cell r="AV194">
            <v>2024</v>
          </cell>
          <cell r="AW194">
            <v>2025</v>
          </cell>
          <cell r="AX194">
            <v>2026</v>
          </cell>
          <cell r="AY194">
            <v>2027</v>
          </cell>
          <cell r="AZ194">
            <v>2028</v>
          </cell>
          <cell r="BA194">
            <v>2029</v>
          </cell>
          <cell r="BB194">
            <v>2030</v>
          </cell>
          <cell r="BC194">
            <v>2031</v>
          </cell>
          <cell r="BD194">
            <v>2032</v>
          </cell>
          <cell r="BE194">
            <v>2033</v>
          </cell>
          <cell r="BF194">
            <v>2034</v>
          </cell>
        </row>
        <row r="195">
          <cell r="D195" t="str">
            <v>Stock Units</v>
          </cell>
          <cell r="E195">
            <v>0</v>
          </cell>
          <cell r="F195">
            <v>0</v>
          </cell>
          <cell r="G195">
            <v>0</v>
          </cell>
          <cell r="H195">
            <v>0</v>
          </cell>
          <cell r="I195">
            <v>0</v>
          </cell>
          <cell r="J195">
            <v>0</v>
          </cell>
          <cell r="K195">
            <v>3207.6280873281162</v>
          </cell>
          <cell r="L195">
            <v>3284.951521314078</v>
          </cell>
          <cell r="M195">
            <v>3352.4324723811128</v>
          </cell>
          <cell r="N195">
            <v>3408.6237476506963</v>
          </cell>
          <cell r="O195">
            <v>3446.6368419517762</v>
          </cell>
          <cell r="P195">
            <v>3507.9059001219621</v>
          </cell>
          <cell r="Q195">
            <v>3595.4733710662686</v>
          </cell>
          <cell r="R195">
            <v>3707.5624203426523</v>
          </cell>
          <cell r="S195">
            <v>3808.3724618600063</v>
          </cell>
          <cell r="T195">
            <v>3871.5464678751346</v>
          </cell>
          <cell r="U195">
            <v>3945.453919545705</v>
          </cell>
          <cell r="V195">
            <v>4053.1293465540066</v>
          </cell>
          <cell r="W195">
            <v>4190.7416774358435</v>
          </cell>
          <cell r="X195">
            <v>4301.9166493644616</v>
          </cell>
          <cell r="Y195">
            <v>4399.5903319385188</v>
          </cell>
          <cell r="Z195">
            <v>4456.0414576114372</v>
          </cell>
          <cell r="AA195">
            <v>4511.2112908536546</v>
          </cell>
          <cell r="AB195">
            <v>4570.7287188284181</v>
          </cell>
          <cell r="AC195">
            <v>4579.6175931675753</v>
          </cell>
          <cell r="AD195">
            <v>4588.81851854257</v>
          </cell>
          <cell r="AE195">
            <v>4598.1668844955311</v>
          </cell>
          <cell r="AF195">
            <v>4608.4854382188787</v>
          </cell>
          <cell r="AG195">
            <v>4617.3877479573948</v>
          </cell>
          <cell r="AH195">
            <v>4657.4880293890355</v>
          </cell>
          <cell r="AI195">
            <v>4673.6976822839697</v>
          </cell>
          <cell r="AJ195">
            <v>4705.6021395519829</v>
          </cell>
          <cell r="AK195">
            <v>4737.3457239780109</v>
          </cell>
          <cell r="AL195">
            <v>4757.9710117444229</v>
          </cell>
          <cell r="AM195">
            <v>4779.8047417097523</v>
          </cell>
          <cell r="AN195">
            <v>4801.6250392132852</v>
          </cell>
          <cell r="AO195">
            <v>4822.0664225166274</v>
          </cell>
          <cell r="AP195">
            <v>4843.3425260349522</v>
          </cell>
          <cell r="AQ195">
            <v>4863.6568312624422</v>
          </cell>
          <cell r="AR195">
            <v>4882.8791721834195</v>
          </cell>
          <cell r="AS195">
            <v>4902.9463393377155</v>
          </cell>
          <cell r="AT195">
            <v>4922.905073157448</v>
          </cell>
          <cell r="AU195">
            <v>4942.7312744226465</v>
          </cell>
          <cell r="AV195">
            <v>4962.4999030480722</v>
          </cell>
          <cell r="AW195">
            <v>4982.4873120850789</v>
          </cell>
          <cell r="AX195">
            <v>5001.8846637594424</v>
          </cell>
          <cell r="AY195">
            <v>5021.951782660859</v>
          </cell>
          <cell r="AZ195">
            <v>5042.1001905845042</v>
          </cell>
          <cell r="BA195">
            <v>5061.1036339447755</v>
          </cell>
          <cell r="BB195">
            <v>5080.4583142575539</v>
          </cell>
          <cell r="BC195">
            <v>5100.0065413734601</v>
          </cell>
          <cell r="BD195">
            <v>5119.7502507605259</v>
          </cell>
          <cell r="BE195">
            <v>5139.6913972414623</v>
          </cell>
          <cell r="BF195">
            <v>5159.8319551872082</v>
          </cell>
        </row>
        <row r="196">
          <cell r="D196" t="str">
            <v>Stock Units</v>
          </cell>
          <cell r="E196">
            <v>0</v>
          </cell>
          <cell r="F196">
            <v>0</v>
          </cell>
          <cell r="G196">
            <v>0</v>
          </cell>
          <cell r="H196">
            <v>0</v>
          </cell>
          <cell r="I196">
            <v>0</v>
          </cell>
          <cell r="J196">
            <v>0</v>
          </cell>
          <cell r="K196">
            <v>12361.982403972403</v>
          </cell>
          <cell r="L196">
            <v>12659.981705738526</v>
          </cell>
          <cell r="M196">
            <v>12920.048741873277</v>
          </cell>
          <cell r="N196">
            <v>13136.606128586393</v>
          </cell>
          <cell r="O196">
            <v>13283.106031342239</v>
          </cell>
          <cell r="P196">
            <v>13519.232851031831</v>
          </cell>
          <cell r="Q196">
            <v>13856.711980626182</v>
          </cell>
          <cell r="R196">
            <v>14288.695619972244</v>
          </cell>
          <cell r="S196">
            <v>14677.210723797552</v>
          </cell>
          <cell r="T196">
            <v>14920.679084058102</v>
          </cell>
          <cell r="U196">
            <v>15205.513420271651</v>
          </cell>
          <cell r="V196">
            <v>15620.487256944092</v>
          </cell>
          <cell r="W196">
            <v>16150.835902926903</v>
          </cell>
          <cell r="X196">
            <v>16579.296749797868</v>
          </cell>
          <cell r="Y196">
            <v>16955.724537695638</v>
          </cell>
          <cell r="Z196">
            <v>17173.283370345202</v>
          </cell>
          <cell r="AA196">
            <v>17385.904188346107</v>
          </cell>
          <cell r="AB196">
            <v>17615.280343349972</v>
          </cell>
          <cell r="AC196">
            <v>17649.537465803125</v>
          </cell>
          <cell r="AD196">
            <v>17684.997211911254</v>
          </cell>
          <cell r="AE196">
            <v>17721.025184067046</v>
          </cell>
          <cell r="AF196">
            <v>17760.792194483991</v>
          </cell>
          <cell r="AG196">
            <v>17795.10109606052</v>
          </cell>
          <cell r="AH196">
            <v>17949.644877308303</v>
          </cell>
          <cell r="AI196">
            <v>18012.115786779796</v>
          </cell>
          <cell r="AJ196">
            <v>18135.073414228431</v>
          </cell>
          <cell r="AK196">
            <v>18257.411048589413</v>
          </cell>
          <cell r="AL196">
            <v>18336.899517172325</v>
          </cell>
          <cell r="AM196">
            <v>18421.045240521857</v>
          </cell>
          <cell r="AN196">
            <v>18505.13919606918</v>
          </cell>
          <cell r="AO196">
            <v>18583.918909249474</v>
          </cell>
          <cell r="AP196">
            <v>18665.915577865042</v>
          </cell>
          <cell r="AQ196">
            <v>18744.205540708062</v>
          </cell>
          <cell r="AR196">
            <v>18818.287146729359</v>
          </cell>
          <cell r="AS196">
            <v>18895.624656099284</v>
          </cell>
          <cell r="AT196">
            <v>18972.54427070792</v>
          </cell>
          <cell r="AU196">
            <v>19048.953113786156</v>
          </cell>
          <cell r="AV196">
            <v>19125.140075792009</v>
          </cell>
          <cell r="AW196">
            <v>19202.170202754853</v>
          </cell>
          <cell r="AX196">
            <v>19276.926288421222</v>
          </cell>
          <cell r="AY196">
            <v>19354.263611827802</v>
          </cell>
          <cell r="AZ196">
            <v>19431.914217645899</v>
          </cell>
          <cell r="BA196">
            <v>19505.152207225372</v>
          </cell>
          <cell r="BB196">
            <v>19579.743840340911</v>
          </cell>
          <cell r="BC196">
            <v>19655.081389787607</v>
          </cell>
          <cell r="BD196">
            <v>19731.17231472877</v>
          </cell>
          <cell r="BE196">
            <v>19808.024148919343</v>
          </cell>
          <cell r="BF196">
            <v>19885.644501451825</v>
          </cell>
        </row>
        <row r="197">
          <cell r="D197" t="str">
            <v>Stock Units</v>
          </cell>
          <cell r="E197">
            <v>0</v>
          </cell>
          <cell r="F197">
            <v>0</v>
          </cell>
          <cell r="G197">
            <v>0</v>
          </cell>
          <cell r="H197">
            <v>0</v>
          </cell>
          <cell r="I197">
            <v>0</v>
          </cell>
          <cell r="J197">
            <v>0</v>
          </cell>
          <cell r="K197">
            <v>101.78953782041197</v>
          </cell>
          <cell r="L197">
            <v>104.24328756752629</v>
          </cell>
          <cell r="M197">
            <v>106.38470004858388</v>
          </cell>
          <cell r="N197">
            <v>108.1678506456953</v>
          </cell>
          <cell r="O197">
            <v>109.37414239607516</v>
          </cell>
          <cell r="P197">
            <v>111.31842924730736</v>
          </cell>
          <cell r="Q197">
            <v>114.0972590096281</v>
          </cell>
          <cell r="R197">
            <v>117.65424635664823</v>
          </cell>
          <cell r="S197">
            <v>120.85331035482375</v>
          </cell>
          <cell r="T197">
            <v>122.85804802997619</v>
          </cell>
          <cell r="U197">
            <v>125.20339641271165</v>
          </cell>
          <cell r="V197">
            <v>128.62032370334407</v>
          </cell>
          <cell r="W197">
            <v>132.98725627080384</v>
          </cell>
          <cell r="X197">
            <v>136.51523666682212</v>
          </cell>
          <cell r="Y197">
            <v>139.61477275260086</v>
          </cell>
          <cell r="Z197">
            <v>141.40616933451406</v>
          </cell>
          <cell r="AA197">
            <v>143.15690591446224</v>
          </cell>
          <cell r="AB197">
            <v>145.04560726040199</v>
          </cell>
          <cell r="AC197">
            <v>145.32768310775504</v>
          </cell>
          <cell r="AD197">
            <v>145.61966145310649</v>
          </cell>
          <cell r="AE197">
            <v>145.91631861653735</v>
          </cell>
          <cell r="AF197">
            <v>146.24376331582278</v>
          </cell>
          <cell r="AG197">
            <v>146.5262655165603</v>
          </cell>
          <cell r="AH197">
            <v>147.79879119667905</v>
          </cell>
          <cell r="AI197">
            <v>148.31318159091552</v>
          </cell>
          <cell r="AJ197">
            <v>149.32562439017636</v>
          </cell>
          <cell r="AK197">
            <v>150.33296211746884</v>
          </cell>
          <cell r="AL197">
            <v>150.98747643521344</v>
          </cell>
          <cell r="AM197">
            <v>151.68033895591728</v>
          </cell>
          <cell r="AN197">
            <v>152.37277521645603</v>
          </cell>
          <cell r="AO197">
            <v>153.02145358633223</v>
          </cell>
          <cell r="AP197">
            <v>153.69662062090993</v>
          </cell>
          <cell r="AQ197">
            <v>154.34126634789362</v>
          </cell>
          <cell r="AR197">
            <v>154.95126013299063</v>
          </cell>
          <cell r="AS197">
            <v>155.58806328297868</v>
          </cell>
          <cell r="AT197">
            <v>156.22142545455247</v>
          </cell>
          <cell r="AU197">
            <v>156.85058189307213</v>
          </cell>
          <cell r="AV197">
            <v>157.47791134534711</v>
          </cell>
          <cell r="AW197">
            <v>158.11218348435906</v>
          </cell>
          <cell r="AX197">
            <v>158.72773098803435</v>
          </cell>
          <cell r="AY197">
            <v>159.36453260678556</v>
          </cell>
          <cell r="AZ197">
            <v>160.00391381761457</v>
          </cell>
          <cell r="BA197">
            <v>160.60696119841293</v>
          </cell>
          <cell r="BB197">
            <v>161.22115458681805</v>
          </cell>
          <cell r="BC197">
            <v>161.84148990910725</v>
          </cell>
          <cell r="BD197">
            <v>162.46802858461933</v>
          </cell>
          <cell r="BE197">
            <v>163.10083264688654</v>
          </cell>
          <cell r="BF197">
            <v>163.73996474977645</v>
          </cell>
        </row>
        <row r="198">
          <cell r="D198" t="str">
            <v>Stock Units</v>
          </cell>
          <cell r="E198">
            <v>0</v>
          </cell>
          <cell r="F198">
            <v>0</v>
          </cell>
          <cell r="G198">
            <v>0</v>
          </cell>
          <cell r="H198">
            <v>0</v>
          </cell>
          <cell r="I198">
            <v>0</v>
          </cell>
          <cell r="J198">
            <v>0</v>
          </cell>
          <cell r="K198">
            <v>3063.4650272234817</v>
          </cell>
          <cell r="L198">
            <v>3137.3132506932207</v>
          </cell>
          <cell r="M198">
            <v>3201.7613500269053</v>
          </cell>
          <cell r="N198">
            <v>3255.4271747225753</v>
          </cell>
          <cell r="O198">
            <v>3291.731815347202</v>
          </cell>
          <cell r="P198">
            <v>3350.2472079816489</v>
          </cell>
          <cell r="Q198">
            <v>3433.8790622543015</v>
          </cell>
          <cell r="R198">
            <v>3540.9304014508475</v>
          </cell>
          <cell r="S198">
            <v>3637.2096545853992</v>
          </cell>
          <cell r="T198">
            <v>3697.5443794313082</v>
          </cell>
          <cell r="U198">
            <v>3768.1301478807295</v>
          </cell>
          <cell r="V198">
            <v>3870.9662298549501</v>
          </cell>
          <cell r="W198">
            <v>4002.3937368769293</v>
          </cell>
          <cell r="X198">
            <v>4108.5720808536989</v>
          </cell>
          <cell r="Y198">
            <v>4201.8559349974612</v>
          </cell>
          <cell r="Z198">
            <v>4255.7699314266538</v>
          </cell>
          <cell r="AA198">
            <v>4308.4602216018056</v>
          </cell>
          <cell r="AB198">
            <v>4365.302708993433</v>
          </cell>
          <cell r="AC198">
            <v>4373.7920833622911</v>
          </cell>
          <cell r="AD198">
            <v>4382.5794840013314</v>
          </cell>
          <cell r="AE198">
            <v>4391.5076986755066</v>
          </cell>
          <cell r="AF198">
            <v>4401.3624971753334</v>
          </cell>
          <cell r="AG198">
            <v>4409.864703105377</v>
          </cell>
          <cell r="AH198">
            <v>4448.1627246973931</v>
          </cell>
          <cell r="AI198">
            <v>4463.6438538667126</v>
          </cell>
          <cell r="AJ198">
            <v>4494.1144029429051</v>
          </cell>
          <cell r="AK198">
            <v>4524.4313094172021</v>
          </cell>
          <cell r="AL198">
            <v>4544.1296179581568</v>
          </cell>
          <cell r="AM198">
            <v>4564.9820566890894</v>
          </cell>
          <cell r="AN198">
            <v>4585.8216666643739</v>
          </cell>
          <cell r="AO198">
            <v>4605.3443361113859</v>
          </cell>
          <cell r="AP198">
            <v>4625.6642102581009</v>
          </cell>
          <cell r="AQ198">
            <v>4645.0655130034556</v>
          </cell>
          <cell r="AR198">
            <v>4663.4239284897831</v>
          </cell>
          <cell r="AS198">
            <v>4682.5892004910766</v>
          </cell>
          <cell r="AT198">
            <v>4701.6509125661023</v>
          </cell>
          <cell r="AU198">
            <v>4720.5860486058982</v>
          </cell>
          <cell r="AV198">
            <v>4739.466199540293</v>
          </cell>
          <cell r="AW198">
            <v>4758.5552980587827</v>
          </cell>
          <cell r="AX198">
            <v>4777.0808586466592</v>
          </cell>
          <cell r="AY198">
            <v>4796.2460845637415</v>
          </cell>
          <cell r="AZ198">
            <v>4815.4889460638524</v>
          </cell>
          <cell r="BA198">
            <v>4833.6383020820895</v>
          </cell>
          <cell r="BB198">
            <v>4852.1231091223835</v>
          </cell>
          <cell r="BC198">
            <v>4870.7927642330806</v>
          </cell>
          <cell r="BD198">
            <v>4889.6491158948847</v>
          </cell>
          <cell r="BE198">
            <v>4908.6940310733071</v>
          </cell>
          <cell r="BF198">
            <v>4927.9293954035138</v>
          </cell>
        </row>
        <row r="199">
          <cell r="D199" t="str">
            <v>Stock Units</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row>
        <row r="200">
          <cell r="D200" t="str">
            <v>Stock Units</v>
          </cell>
          <cell r="E200">
            <v>0</v>
          </cell>
          <cell r="F200">
            <v>0</v>
          </cell>
          <cell r="G200">
            <v>0</v>
          </cell>
          <cell r="H200">
            <v>0</v>
          </cell>
          <cell r="I200">
            <v>0</v>
          </cell>
          <cell r="J200">
            <v>0</v>
          </cell>
          <cell r="K200">
            <v>23802.193693874666</v>
          </cell>
          <cell r="L200">
            <v>24375.971981974912</v>
          </cell>
          <cell r="M200">
            <v>24876.714157880459</v>
          </cell>
          <cell r="N200">
            <v>25293.681331586235</v>
          </cell>
          <cell r="O200">
            <v>25575.757373080025</v>
          </cell>
          <cell r="P200">
            <v>26030.404218133313</v>
          </cell>
          <cell r="Q200">
            <v>26680.198348859765</v>
          </cell>
          <cell r="R200">
            <v>27511.95477111416</v>
          </cell>
          <cell r="S200">
            <v>28260.015353312872</v>
          </cell>
          <cell r="T200">
            <v>28728.797857597096</v>
          </cell>
          <cell r="U200">
            <v>29277.227860137991</v>
          </cell>
          <cell r="V200">
            <v>30076.233012838566</v>
          </cell>
          <cell r="W200">
            <v>31097.384862473184</v>
          </cell>
          <cell r="X200">
            <v>31922.358376768687</v>
          </cell>
          <cell r="Y200">
            <v>32647.145617722883</v>
          </cell>
          <cell r="Z200">
            <v>33066.041010493718</v>
          </cell>
          <cell r="AA200">
            <v>33475.428576988023</v>
          </cell>
          <cell r="AB200">
            <v>33917.077455925413</v>
          </cell>
          <cell r="AC200">
            <v>33983.037318783878</v>
          </cell>
          <cell r="AD200">
            <v>34051.312755329556</v>
          </cell>
          <cell r="AE200">
            <v>34120.682274200102</v>
          </cell>
          <cell r="AF200">
            <v>34197.25106823643</v>
          </cell>
          <cell r="AG200">
            <v>34263.310628431747</v>
          </cell>
          <cell r="AH200">
            <v>34560.874635177257</v>
          </cell>
          <cell r="AI200">
            <v>34681.158311280458</v>
          </cell>
          <cell r="AJ200">
            <v>34917.90523172028</v>
          </cell>
          <cell r="AK200">
            <v>35153.458395764166</v>
          </cell>
          <cell r="AL200">
            <v>35306.508275938075</v>
          </cell>
          <cell r="AM200">
            <v>35468.525397482685</v>
          </cell>
          <cell r="AN200">
            <v>35630.442843488614</v>
          </cell>
          <cell r="AO200">
            <v>35782.128061197931</v>
          </cell>
          <cell r="AP200">
            <v>35940.007317522795</v>
          </cell>
          <cell r="AQ200">
            <v>36090.74955278734</v>
          </cell>
          <cell r="AR200">
            <v>36233.38887049949</v>
          </cell>
          <cell r="AS200">
            <v>36382.297218503067</v>
          </cell>
          <cell r="AT200">
            <v>36530.400937303428</v>
          </cell>
          <cell r="AU200">
            <v>36677.521198717855</v>
          </cell>
          <cell r="AV200">
            <v>36824.214242547823</v>
          </cell>
          <cell r="AW200">
            <v>36972.530745703843</v>
          </cell>
          <cell r="AX200">
            <v>37116.468730137072</v>
          </cell>
          <cell r="AY200">
            <v>37265.376720080312</v>
          </cell>
          <cell r="AZ200">
            <v>37414.887914946201</v>
          </cell>
          <cell r="BA200">
            <v>37555.9029040276</v>
          </cell>
          <cell r="BB200">
            <v>37699.524245762237</v>
          </cell>
          <cell r="BC200">
            <v>37844.581800914217</v>
          </cell>
          <cell r="BD200">
            <v>37991.089931617731</v>
          </cell>
          <cell r="BE200">
            <v>38139.063143628271</v>
          </cell>
          <cell r="BF200">
            <v>38288.516087758915</v>
          </cell>
        </row>
        <row r="201">
          <cell r="D201" t="str">
            <v>Stock Units</v>
          </cell>
          <cell r="E201">
            <v>0</v>
          </cell>
          <cell r="F201">
            <v>0</v>
          </cell>
          <cell r="G201">
            <v>0</v>
          </cell>
          <cell r="H201">
            <v>0</v>
          </cell>
          <cell r="I201">
            <v>0</v>
          </cell>
          <cell r="J201">
            <v>0</v>
          </cell>
          <cell r="K201">
            <v>218.82070423596886</v>
          </cell>
          <cell r="L201">
            <v>224.09562009843893</v>
          </cell>
          <cell r="M201">
            <v>228.69909308002809</v>
          </cell>
          <cell r="N201">
            <v>232.53239734462866</v>
          </cell>
          <cell r="O201">
            <v>235.12560698074932</v>
          </cell>
          <cell r="P201">
            <v>239.30531176312087</v>
          </cell>
          <cell r="Q201">
            <v>245.27906406186602</v>
          </cell>
          <cell r="R201">
            <v>252.92565027199905</v>
          </cell>
          <cell r="S201">
            <v>259.80279552647261</v>
          </cell>
          <cell r="T201">
            <v>264.11245366304064</v>
          </cell>
          <cell r="U201">
            <v>269.15433513512596</v>
          </cell>
          <cell r="V201">
            <v>276.49982910306642</v>
          </cell>
          <cell r="W201">
            <v>285.88758427146558</v>
          </cell>
          <cell r="X201">
            <v>293.47181317472922</v>
          </cell>
          <cell r="Y201">
            <v>300.13499962412175</v>
          </cell>
          <cell r="Z201">
            <v>303.98603058480614</v>
          </cell>
          <cell r="AA201">
            <v>307.74965324740072</v>
          </cell>
          <cell r="AB201">
            <v>311.8098638295445</v>
          </cell>
          <cell r="AC201">
            <v>312.41625262830934</v>
          </cell>
          <cell r="AD201">
            <v>313.04392919035621</v>
          </cell>
          <cell r="AE201">
            <v>313.68166397929997</v>
          </cell>
          <cell r="AF201">
            <v>314.38558386370295</v>
          </cell>
          <cell r="AG201">
            <v>314.99288920998185</v>
          </cell>
          <cell r="AH201">
            <v>317.7284843550666</v>
          </cell>
          <cell r="AI201">
            <v>318.83428825917343</v>
          </cell>
          <cell r="AJ201">
            <v>321.01077369251692</v>
          </cell>
          <cell r="AK201">
            <v>323.17628456533862</v>
          </cell>
          <cell r="AL201">
            <v>324.58331800913015</v>
          </cell>
          <cell r="AM201">
            <v>326.07278999186587</v>
          </cell>
          <cell r="AN201">
            <v>327.56134562748468</v>
          </cell>
          <cell r="AO201">
            <v>328.95583332001536</v>
          </cell>
          <cell r="AP201">
            <v>330.40726466695662</v>
          </cell>
          <cell r="AQ201">
            <v>331.79308323909856</v>
          </cell>
          <cell r="AR201">
            <v>333.10440926034437</v>
          </cell>
          <cell r="AS201">
            <v>334.47336835696507</v>
          </cell>
          <cell r="AT201">
            <v>335.83493025603491</v>
          </cell>
          <cell r="AU201">
            <v>337.18745093644475</v>
          </cell>
          <cell r="AV201">
            <v>338.53604407749003</v>
          </cell>
          <cell r="AW201">
            <v>339.89956216694952</v>
          </cell>
          <cell r="AX201">
            <v>341.22282722079581</v>
          </cell>
          <cell r="AY201">
            <v>342.5917830256605</v>
          </cell>
          <cell r="AZ201">
            <v>343.96628427426322</v>
          </cell>
          <cell r="BA201">
            <v>345.26267735531604</v>
          </cell>
          <cell r="BB201">
            <v>346.58303141788201</v>
          </cell>
          <cell r="BC201">
            <v>347.91658902107355</v>
          </cell>
          <cell r="BD201">
            <v>349.26348220029706</v>
          </cell>
          <cell r="BE201">
            <v>350.62384431131284</v>
          </cell>
          <cell r="BF201">
            <v>351.99781004343873</v>
          </cell>
        </row>
        <row r="202">
          <cell r="D202" t="str">
            <v>Stock Units</v>
          </cell>
          <cell r="E202">
            <v>0</v>
          </cell>
          <cell r="F202">
            <v>0</v>
          </cell>
          <cell r="G202">
            <v>0</v>
          </cell>
          <cell r="H202">
            <v>0</v>
          </cell>
          <cell r="I202">
            <v>0</v>
          </cell>
          <cell r="J202">
            <v>0</v>
          </cell>
          <cell r="K202">
            <v>1881.0383990893915</v>
          </cell>
          <cell r="L202">
            <v>1939.5975030456416</v>
          </cell>
          <cell r="M202">
            <v>1992.9276332588647</v>
          </cell>
          <cell r="N202">
            <v>2040.0438702249417</v>
          </cell>
          <cell r="O202">
            <v>2076.6595208949616</v>
          </cell>
          <cell r="P202">
            <v>2127.6866889157977</v>
          </cell>
          <cell r="Q202">
            <v>2195.2636413502901</v>
          </cell>
          <cell r="R202">
            <v>2278.6157376935898</v>
          </cell>
          <cell r="S202">
            <v>2355.8923573431302</v>
          </cell>
          <cell r="T202">
            <v>2410.5466670050364</v>
          </cell>
          <cell r="U202">
            <v>2472.4354041279375</v>
          </cell>
          <cell r="V202">
            <v>2556.2154511271779</v>
          </cell>
          <cell r="W202">
            <v>2659.8627496871381</v>
          </cell>
          <cell r="X202">
            <v>2747.7310755078033</v>
          </cell>
          <cell r="Y202">
            <v>2827.8159726154058</v>
          </cell>
          <cell r="Z202">
            <v>2882.025273153929</v>
          </cell>
          <cell r="AA202">
            <v>2935.8548995056713</v>
          </cell>
          <cell r="AB202">
            <v>2992.9752604430037</v>
          </cell>
          <cell r="AC202">
            <v>3017.2185390915884</v>
          </cell>
          <cell r="AD202">
            <v>3041.7401793092981</v>
          </cell>
          <cell r="AE202">
            <v>3066.434171288171</v>
          </cell>
          <cell r="AF202">
            <v>3091.8542792960625</v>
          </cell>
          <cell r="AG202">
            <v>3116.40154364517</v>
          </cell>
          <cell r="AH202">
            <v>3162.2023000415115</v>
          </cell>
          <cell r="AI202">
            <v>3173.2078466674598</v>
          </cell>
          <cell r="AJ202">
            <v>3194.8693834267337</v>
          </cell>
          <cell r="AK202">
            <v>3216.4216955422226</v>
          </cell>
          <cell r="AL202">
            <v>3230.425238224977</v>
          </cell>
          <cell r="AM202">
            <v>3245.2492529469014</v>
          </cell>
          <cell r="AN202">
            <v>3260.0641476965748</v>
          </cell>
          <cell r="AO202">
            <v>3273.942828412441</v>
          </cell>
          <cell r="AP202">
            <v>3288.3882425620923</v>
          </cell>
          <cell r="AQ202">
            <v>3302.1806435964622</v>
          </cell>
          <cell r="AR202">
            <v>3315.2316552767807</v>
          </cell>
          <cell r="AS202">
            <v>3328.8562618737737</v>
          </cell>
          <cell r="AT202">
            <v>3342.4072476395827</v>
          </cell>
          <cell r="AU202">
            <v>3355.8682504046546</v>
          </cell>
          <cell r="AV202">
            <v>3369.2901642160332</v>
          </cell>
          <cell r="AW202">
            <v>3382.8606190255505</v>
          </cell>
          <cell r="AX202">
            <v>3396.0304542870349</v>
          </cell>
          <cell r="AY202">
            <v>3409.6550281227273</v>
          </cell>
          <cell r="AZ202">
            <v>3423.3347931540684</v>
          </cell>
          <cell r="BA202">
            <v>3436.2371842978291</v>
          </cell>
          <cell r="BB202">
            <v>3449.3780478310123</v>
          </cell>
          <cell r="BC202">
            <v>3462.6503199995273</v>
          </cell>
          <cell r="BD202">
            <v>3476.0553148897279</v>
          </cell>
          <cell r="BE202">
            <v>3489.5943597288306</v>
          </cell>
          <cell r="BF202">
            <v>3503.268795016324</v>
          </cell>
        </row>
        <row r="203">
          <cell r="D203" t="str">
            <v>Stock Units</v>
          </cell>
          <cell r="E203">
            <v>0</v>
          </cell>
          <cell r="F203">
            <v>0</v>
          </cell>
          <cell r="G203">
            <v>0</v>
          </cell>
          <cell r="H203">
            <v>0</v>
          </cell>
          <cell r="I203">
            <v>0</v>
          </cell>
          <cell r="J203">
            <v>0</v>
          </cell>
          <cell r="K203">
            <v>909.40764080461611</v>
          </cell>
          <cell r="L203">
            <v>934.51994171359365</v>
          </cell>
          <cell r="M203">
            <v>956.97282207444186</v>
          </cell>
          <cell r="N203">
            <v>976.32309211134702</v>
          </cell>
          <cell r="O203">
            <v>990.55811579916781</v>
          </cell>
          <cell r="P203">
            <v>1011.5732806847698</v>
          </cell>
          <cell r="Q203">
            <v>1040.3166426368687</v>
          </cell>
          <cell r="R203">
            <v>1076.3489809859436</v>
          </cell>
          <cell r="S203">
            <v>1109.3136372982126</v>
          </cell>
          <cell r="T203">
            <v>1131.4748065284091</v>
          </cell>
          <cell r="U203">
            <v>1156.9059877940128</v>
          </cell>
          <cell r="V203">
            <v>1192.4151212433319</v>
          </cell>
          <cell r="W203">
            <v>1236.9697763496408</v>
          </cell>
          <cell r="X203">
            <v>1273.9625860870965</v>
          </cell>
          <cell r="Y203">
            <v>1307.1599591984275</v>
          </cell>
          <cell r="Z203">
            <v>1328.2593910097439</v>
          </cell>
          <cell r="AA203">
            <v>1349.0852896982856</v>
          </cell>
          <cell r="AB203">
            <v>1371.3227168201472</v>
          </cell>
          <cell r="AC203">
            <v>1378.436854204348</v>
          </cell>
          <cell r="AD203">
            <v>1385.6624840677803</v>
          </cell>
          <cell r="AE203">
            <v>1392.9506490631913</v>
          </cell>
          <cell r="AF203">
            <v>1400.5518175095951</v>
          </cell>
          <cell r="AG203">
            <v>1407.7412446448159</v>
          </cell>
          <cell r="AH203">
            <v>1424.4898422769429</v>
          </cell>
          <cell r="AI203">
            <v>1429.4475546210149</v>
          </cell>
          <cell r="AJ203">
            <v>1439.2055132061721</v>
          </cell>
          <cell r="AK203">
            <v>1448.9142689317921</v>
          </cell>
          <cell r="AL203">
            <v>1455.222500478905</v>
          </cell>
          <cell r="AM203">
            <v>1461.9003333275082</v>
          </cell>
          <cell r="AN203">
            <v>1468.5740578659522</v>
          </cell>
          <cell r="AO203">
            <v>1474.8260423464192</v>
          </cell>
          <cell r="AP203">
            <v>1481.3333254900031</v>
          </cell>
          <cell r="AQ203">
            <v>1487.5464432193185</v>
          </cell>
          <cell r="AR203">
            <v>1493.4255843387234</v>
          </cell>
          <cell r="AS203">
            <v>1499.5631150407223</v>
          </cell>
          <cell r="AT203">
            <v>1505.6674814741984</v>
          </cell>
          <cell r="AU203">
            <v>1511.7313129075812</v>
          </cell>
          <cell r="AV203">
            <v>1517.7775357845851</v>
          </cell>
          <cell r="AW203">
            <v>1523.8906725155848</v>
          </cell>
          <cell r="AX203">
            <v>1529.8233405660126</v>
          </cell>
          <cell r="AY203">
            <v>1535.9608565098979</v>
          </cell>
          <cell r="AZ203">
            <v>1542.1232346511144</v>
          </cell>
          <cell r="BA203">
            <v>1547.9354260865359</v>
          </cell>
          <cell r="BB203">
            <v>1553.8550431273311</v>
          </cell>
          <cell r="BC203">
            <v>1559.8338563385339</v>
          </cell>
          <cell r="BD203">
            <v>1565.8724576818493</v>
          </cell>
          <cell r="BE203">
            <v>1571.9714450385975</v>
          </cell>
          <cell r="BF203">
            <v>1578.1314222689134</v>
          </cell>
        </row>
        <row r="204">
          <cell r="D204"/>
          <cell r="E204"/>
          <cell r="F204"/>
          <cell r="G204"/>
          <cell r="H204"/>
          <cell r="I204"/>
          <cell r="J204"/>
          <cell r="K204"/>
          <cell r="L204"/>
          <cell r="M204"/>
          <cell r="N204"/>
          <cell r="O204"/>
          <cell r="P204"/>
          <cell r="Q204"/>
          <cell r="R204"/>
          <cell r="S204"/>
          <cell r="T204"/>
          <cell r="U204"/>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cell r="BD204"/>
          <cell r="BE204"/>
          <cell r="BF204"/>
        </row>
        <row r="206">
          <cell r="D206" t="str">
            <v>MiniMart</v>
          </cell>
        </row>
        <row r="208">
          <cell r="D208"/>
        </row>
        <row r="210">
          <cell r="D210"/>
          <cell r="E210"/>
          <cell r="F210"/>
          <cell r="G210"/>
          <cell r="H210"/>
          <cell r="I210"/>
          <cell r="J210"/>
          <cell r="K210"/>
          <cell r="L210"/>
          <cell r="M210"/>
          <cell r="N210"/>
          <cell r="O210"/>
          <cell r="P210"/>
          <cell r="Q210"/>
          <cell r="R210"/>
          <cell r="S210"/>
          <cell r="T210"/>
          <cell r="U210"/>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cell r="BD210"/>
          <cell r="BE210"/>
          <cell r="BF210"/>
        </row>
        <row r="211">
          <cell r="D211" t="str">
            <v>SHIPMENTS</v>
          </cell>
          <cell r="E211">
            <v>1981</v>
          </cell>
          <cell r="F211">
            <v>1982</v>
          </cell>
          <cell r="G211">
            <v>1983</v>
          </cell>
          <cell r="H211">
            <v>1984</v>
          </cell>
          <cell r="I211">
            <v>1985</v>
          </cell>
          <cell r="J211">
            <v>1986</v>
          </cell>
          <cell r="K211">
            <v>1987</v>
          </cell>
          <cell r="L211">
            <v>1988</v>
          </cell>
          <cell r="M211">
            <v>1989</v>
          </cell>
          <cell r="N211">
            <v>1990</v>
          </cell>
          <cell r="O211">
            <v>1991</v>
          </cell>
          <cell r="P211">
            <v>1992</v>
          </cell>
          <cell r="Q211">
            <v>1993</v>
          </cell>
          <cell r="R211">
            <v>1994</v>
          </cell>
          <cell r="S211">
            <v>1995</v>
          </cell>
          <cell r="T211">
            <v>1996</v>
          </cell>
          <cell r="U211">
            <v>1997</v>
          </cell>
          <cell r="V211">
            <v>1998</v>
          </cell>
          <cell r="W211">
            <v>1999</v>
          </cell>
          <cell r="X211">
            <v>2000</v>
          </cell>
          <cell r="Y211">
            <v>2001</v>
          </cell>
          <cell r="Z211">
            <v>2002</v>
          </cell>
          <cell r="AA211">
            <v>2003</v>
          </cell>
          <cell r="AB211">
            <v>2004</v>
          </cell>
          <cell r="AC211">
            <v>2005</v>
          </cell>
          <cell r="AD211">
            <v>2006</v>
          </cell>
          <cell r="AE211">
            <v>2007</v>
          </cell>
          <cell r="AF211">
            <v>2008</v>
          </cell>
          <cell r="AG211">
            <v>2009</v>
          </cell>
          <cell r="AH211">
            <v>2010</v>
          </cell>
          <cell r="AI211">
            <v>2011</v>
          </cell>
          <cell r="AJ211">
            <v>2012</v>
          </cell>
          <cell r="AK211">
            <v>2013</v>
          </cell>
          <cell r="AL211">
            <v>2014</v>
          </cell>
          <cell r="AM211">
            <v>2015</v>
          </cell>
          <cell r="AN211">
            <v>2016</v>
          </cell>
          <cell r="AO211">
            <v>2017</v>
          </cell>
          <cell r="AP211">
            <v>2018</v>
          </cell>
          <cell r="AQ211">
            <v>2019</v>
          </cell>
          <cell r="AR211">
            <v>2020</v>
          </cell>
          <cell r="AS211">
            <v>2021</v>
          </cell>
          <cell r="AT211">
            <v>2022</v>
          </cell>
          <cell r="AU211">
            <v>2023</v>
          </cell>
          <cell r="AV211">
            <v>2024</v>
          </cell>
          <cell r="AW211">
            <v>2025</v>
          </cell>
          <cell r="AX211">
            <v>2026</v>
          </cell>
          <cell r="AY211">
            <v>2027</v>
          </cell>
          <cell r="AZ211">
            <v>2028</v>
          </cell>
          <cell r="BA211">
            <v>2029</v>
          </cell>
          <cell r="BB211">
            <v>2030</v>
          </cell>
          <cell r="BC211">
            <v>2031</v>
          </cell>
          <cell r="BD211">
            <v>2032</v>
          </cell>
          <cell r="BE211">
            <v>2033</v>
          </cell>
          <cell r="BF211">
            <v>2034</v>
          </cell>
        </row>
        <row r="212">
          <cell r="D212" t="str">
            <v>Stock Units</v>
          </cell>
          <cell r="E212">
            <v>0</v>
          </cell>
          <cell r="F212">
            <v>0</v>
          </cell>
          <cell r="G212">
            <v>0</v>
          </cell>
          <cell r="H212">
            <v>0</v>
          </cell>
          <cell r="I212">
            <v>0</v>
          </cell>
          <cell r="J212">
            <v>0</v>
          </cell>
          <cell r="K212">
            <v>131.25718338434712</v>
          </cell>
          <cell r="L212">
            <v>134.42128342284536</v>
          </cell>
          <cell r="M212">
            <v>137.18262586280818</v>
          </cell>
          <cell r="N212">
            <v>139.48199110150193</v>
          </cell>
          <cell r="O212">
            <v>141.03749926948268</v>
          </cell>
          <cell r="P212">
            <v>143.5446490340706</v>
          </cell>
          <cell r="Q212">
            <v>147.12793839284862</v>
          </cell>
          <cell r="R212">
            <v>151.71465870321433</v>
          </cell>
          <cell r="S212">
            <v>155.83983835190887</v>
          </cell>
          <cell r="T212">
            <v>158.42493920116556</v>
          </cell>
          <cell r="U212">
            <v>161.44925613357978</v>
          </cell>
          <cell r="V212">
            <v>165.85536958689761</v>
          </cell>
          <cell r="W212">
            <v>171.48651087221742</v>
          </cell>
          <cell r="X212">
            <v>176.03582684055945</v>
          </cell>
          <cell r="Y212">
            <v>180.03266566239637</v>
          </cell>
          <cell r="Z212">
            <v>182.3426640640113</v>
          </cell>
          <cell r="AA212">
            <v>184.60023156311297</v>
          </cell>
          <cell r="AB212">
            <v>187.03570405105825</v>
          </cell>
          <cell r="AC212">
            <v>188.30296507494043</v>
          </cell>
          <cell r="AD212">
            <v>189.54489288032073</v>
          </cell>
          <cell r="AE212">
            <v>190.83817939171934</v>
          </cell>
          <cell r="AF212">
            <v>192.29176340309402</v>
          </cell>
          <cell r="AG212">
            <v>193.56631243011626</v>
          </cell>
          <cell r="AH212">
            <v>194.61714754581621</v>
          </cell>
          <cell r="AI212">
            <v>196.4138841893475</v>
          </cell>
          <cell r="AJ212">
            <v>199.30556633542611</v>
          </cell>
          <cell r="AK212">
            <v>202.31625705263571</v>
          </cell>
          <cell r="AL212">
            <v>205.21674748517839</v>
          </cell>
          <cell r="AM212">
            <v>207.21670319938818</v>
          </cell>
          <cell r="AN212">
            <v>208.45287797132229</v>
          </cell>
          <cell r="AO212">
            <v>209.6115344340318</v>
          </cell>
          <cell r="AP212">
            <v>210.52832493292755</v>
          </cell>
          <cell r="AQ212">
            <v>212.10795157629227</v>
          </cell>
          <cell r="AR212">
            <v>214.68986428185636</v>
          </cell>
          <cell r="AS212">
            <v>216.84487282571382</v>
          </cell>
          <cell r="AT212">
            <v>218.87833146245092</v>
          </cell>
          <cell r="AU212">
            <v>220.88531244654774</v>
          </cell>
          <cell r="AV212">
            <v>222.90556567512195</v>
          </cell>
          <cell r="AW212">
            <v>224.72955952488914</v>
          </cell>
          <cell r="AX212">
            <v>226.81061658679135</v>
          </cell>
          <cell r="AY212">
            <v>228.65086102459998</v>
          </cell>
          <cell r="AZ212">
            <v>230.99680499059048</v>
          </cell>
          <cell r="BA212">
            <v>233.3432441192395</v>
          </cell>
          <cell r="BB212">
            <v>235.10401195214729</v>
          </cell>
          <cell r="BC212">
            <v>236.88238746338411</v>
          </cell>
          <cell r="BD212">
            <v>238.67854672973334</v>
          </cell>
          <cell r="BE212">
            <v>240.49266758874606</v>
          </cell>
          <cell r="BF212">
            <v>242.32492965634887</v>
          </cell>
        </row>
        <row r="213">
          <cell r="D213" t="str">
            <v>Stock Units</v>
          </cell>
          <cell r="E213">
            <v>0</v>
          </cell>
          <cell r="F213">
            <v>0</v>
          </cell>
          <cell r="G213">
            <v>0</v>
          </cell>
          <cell r="H213">
            <v>0</v>
          </cell>
          <cell r="I213">
            <v>0</v>
          </cell>
          <cell r="J213">
            <v>0</v>
          </cell>
          <cell r="K213">
            <v>627.11765394743622</v>
          </cell>
          <cell r="L213">
            <v>642.23502079803893</v>
          </cell>
          <cell r="M213">
            <v>655.42810134452793</v>
          </cell>
          <cell r="N213">
            <v>666.4139574849537</v>
          </cell>
          <cell r="O213">
            <v>673.84582984308383</v>
          </cell>
          <cell r="P213">
            <v>685.82443427389285</v>
          </cell>
          <cell r="Q213">
            <v>702.94459454361004</v>
          </cell>
          <cell r="R213">
            <v>724.85892491535731</v>
          </cell>
          <cell r="S213">
            <v>744.56811657023127</v>
          </cell>
          <cell r="T213">
            <v>756.91915396112427</v>
          </cell>
          <cell r="U213">
            <v>771.36866819377008</v>
          </cell>
          <cell r="V213">
            <v>792.42009913739969</v>
          </cell>
          <cell r="W213">
            <v>819.32444083392761</v>
          </cell>
          <cell r="X213">
            <v>841.06006157156185</v>
          </cell>
          <cell r="Y213">
            <v>860.15606927589374</v>
          </cell>
          <cell r="Z213">
            <v>871.19272830583179</v>
          </cell>
          <cell r="AA213">
            <v>881.97888413487306</v>
          </cell>
          <cell r="AB213">
            <v>893.61503046616724</v>
          </cell>
          <cell r="AC213">
            <v>899.6697220247155</v>
          </cell>
          <cell r="AD213">
            <v>905.60337709486578</v>
          </cell>
          <cell r="AE213">
            <v>911.78241264932569</v>
          </cell>
          <cell r="AF213">
            <v>918.7273140370047</v>
          </cell>
          <cell r="AG213">
            <v>924.81682605499986</v>
          </cell>
          <cell r="AH213">
            <v>929.83748271889965</v>
          </cell>
          <cell r="AI213">
            <v>938.42189112688254</v>
          </cell>
          <cell r="AJ213">
            <v>952.23770582481359</v>
          </cell>
          <cell r="AK213">
            <v>966.62211702925947</v>
          </cell>
          <cell r="AL213">
            <v>980.48001576251886</v>
          </cell>
          <cell r="AM213">
            <v>990.03535973041016</v>
          </cell>
          <cell r="AN213">
            <v>995.94152808520641</v>
          </cell>
          <cell r="AO213">
            <v>1001.4773311848186</v>
          </cell>
          <cell r="AP213">
            <v>1005.8575524573205</v>
          </cell>
          <cell r="AQ213">
            <v>1013.4046575311741</v>
          </cell>
          <cell r="AR213">
            <v>1025.7404626799803</v>
          </cell>
          <cell r="AS213">
            <v>1036.0366146117437</v>
          </cell>
          <cell r="AT213">
            <v>1045.7520280983765</v>
          </cell>
          <cell r="AU213">
            <v>1055.340937244617</v>
          </cell>
          <cell r="AV213">
            <v>1064.9932582255826</v>
          </cell>
          <cell r="AW213">
            <v>1073.7078955078036</v>
          </cell>
          <cell r="AX213">
            <v>1083.6507236924476</v>
          </cell>
          <cell r="AY213">
            <v>1092.4430026730888</v>
          </cell>
          <cell r="AZ213">
            <v>1103.6514016217102</v>
          </cell>
          <cell r="BA213">
            <v>1114.8621663474776</v>
          </cell>
          <cell r="BB213">
            <v>1123.2747237713704</v>
          </cell>
          <cell r="BC213">
            <v>1131.7714067695019</v>
          </cell>
          <cell r="BD213">
            <v>1140.3530565976148</v>
          </cell>
          <cell r="BE213">
            <v>1149.0205229240089</v>
          </cell>
          <cell r="BF213">
            <v>1157.7746639136669</v>
          </cell>
        </row>
        <row r="214">
          <cell r="D214" t="str">
            <v>Stock Units</v>
          </cell>
          <cell r="E214">
            <v>0</v>
          </cell>
          <cell r="F214">
            <v>0</v>
          </cell>
          <cell r="G214">
            <v>0</v>
          </cell>
          <cell r="H214">
            <v>0</v>
          </cell>
          <cell r="I214">
            <v>0</v>
          </cell>
          <cell r="J214">
            <v>0</v>
          </cell>
          <cell r="K214">
            <v>41.189802783365323</v>
          </cell>
          <cell r="L214">
            <v>42.182728680540428</v>
          </cell>
          <cell r="M214">
            <v>43.049265258476545</v>
          </cell>
          <cell r="N214">
            <v>43.770828819926678</v>
          </cell>
          <cell r="O214">
            <v>44.258962672985419</v>
          </cell>
          <cell r="P214">
            <v>45.045731074447652</v>
          </cell>
          <cell r="Q214">
            <v>46.170202727717943</v>
          </cell>
          <cell r="R214">
            <v>47.609560941380096</v>
          </cell>
          <cell r="S214">
            <v>48.90408312900113</v>
          </cell>
          <cell r="T214">
            <v>49.715313352067852</v>
          </cell>
          <cell r="U214">
            <v>50.664373927562337</v>
          </cell>
          <cell r="V214">
            <v>52.047055922587816</v>
          </cell>
          <cell r="W214">
            <v>53.814163771522885</v>
          </cell>
          <cell r="X214">
            <v>55.241784132585494</v>
          </cell>
          <cell r="Y214">
            <v>56.496031698955207</v>
          </cell>
          <cell r="Z214">
            <v>57.220932052132795</v>
          </cell>
          <cell r="AA214">
            <v>57.929379069358838</v>
          </cell>
          <cell r="AB214">
            <v>58.693654432247222</v>
          </cell>
          <cell r="AC214">
            <v>59.091333479617191</v>
          </cell>
          <cell r="AD214">
            <v>59.481062712378503</v>
          </cell>
          <cell r="AE214">
            <v>59.886908815223087</v>
          </cell>
          <cell r="AF214">
            <v>60.343057859517728</v>
          </cell>
          <cell r="AG214">
            <v>60.743023954379382</v>
          </cell>
          <cell r="AH214">
            <v>61.072786410478813</v>
          </cell>
          <cell r="AI214">
            <v>61.636620145840872</v>
          </cell>
          <cell r="AJ214">
            <v>62.544058613116107</v>
          </cell>
          <cell r="AK214">
            <v>63.488843147463811</v>
          </cell>
          <cell r="AL214">
            <v>64.39904574217924</v>
          </cell>
          <cell r="AM214">
            <v>65.026651632536854</v>
          </cell>
          <cell r="AN214">
            <v>65.41457550648316</v>
          </cell>
          <cell r="AO214">
            <v>65.77817336804118</v>
          </cell>
          <cell r="AP214">
            <v>66.065871297171682</v>
          </cell>
          <cell r="AQ214">
            <v>66.561573766430215</v>
          </cell>
          <cell r="AR214">
            <v>67.371803518463224</v>
          </cell>
          <cell r="AS214">
            <v>68.04806652083191</v>
          </cell>
          <cell r="AT214">
            <v>68.6861859597511</v>
          </cell>
          <cell r="AU214">
            <v>69.315996449306155</v>
          </cell>
          <cell r="AV214">
            <v>69.949971900491647</v>
          </cell>
          <cell r="AW214">
            <v>70.522359216848926</v>
          </cell>
          <cell r="AX214">
            <v>71.175415512516039</v>
          </cell>
          <cell r="AY214">
            <v>71.752902424181414</v>
          </cell>
          <cell r="AZ214">
            <v>72.489082851099667</v>
          </cell>
          <cell r="BA214">
            <v>73.225418664959207</v>
          </cell>
          <cell r="BB214">
            <v>73.777965031678008</v>
          </cell>
          <cell r="BC214">
            <v>74.336036862063992</v>
          </cell>
          <cell r="BD214">
            <v>74.899689410753851</v>
          </cell>
          <cell r="BE214">
            <v>75.468978484930602</v>
          </cell>
          <cell r="BF214">
            <v>76.043960449849109</v>
          </cell>
        </row>
        <row r="215">
          <cell r="D215" t="str">
            <v>Stock Units</v>
          </cell>
          <cell r="E215">
            <v>0</v>
          </cell>
          <cell r="F215">
            <v>0</v>
          </cell>
          <cell r="G215">
            <v>0</v>
          </cell>
          <cell r="H215">
            <v>0</v>
          </cell>
          <cell r="I215">
            <v>0</v>
          </cell>
          <cell r="J215">
            <v>0</v>
          </cell>
          <cell r="K215">
            <v>291.68262974299358</v>
          </cell>
          <cell r="L215">
            <v>298.71396316187855</v>
          </cell>
          <cell r="M215">
            <v>304.8502796951293</v>
          </cell>
          <cell r="N215">
            <v>309.95998022555989</v>
          </cell>
          <cell r="O215">
            <v>313.41666504329481</v>
          </cell>
          <cell r="P215">
            <v>318.98810896460134</v>
          </cell>
          <cell r="Q215">
            <v>326.95097420633027</v>
          </cell>
          <cell r="R215">
            <v>337.14368600714295</v>
          </cell>
          <cell r="S215">
            <v>346.31075189313083</v>
          </cell>
          <cell r="T215">
            <v>352.05542044703458</v>
          </cell>
          <cell r="U215">
            <v>358.77612474128841</v>
          </cell>
          <cell r="V215">
            <v>368.56748797088358</v>
          </cell>
          <cell r="W215">
            <v>381.08113527159423</v>
          </cell>
          <cell r="X215">
            <v>391.19072631235434</v>
          </cell>
          <cell r="Y215">
            <v>400.07259036088078</v>
          </cell>
          <cell r="Z215">
            <v>405.20592014224735</v>
          </cell>
          <cell r="AA215">
            <v>410.22273680691768</v>
          </cell>
          <cell r="AB215">
            <v>415.63489789124054</v>
          </cell>
          <cell r="AC215">
            <v>418.45103349986766</v>
          </cell>
          <cell r="AD215">
            <v>421.2108730673794</v>
          </cell>
          <cell r="AE215">
            <v>424.0848430927096</v>
          </cell>
          <cell r="AF215">
            <v>427.31502978465335</v>
          </cell>
          <cell r="AG215">
            <v>430.14736095581389</v>
          </cell>
          <cell r="AH215">
            <v>432.48255010181379</v>
          </cell>
          <cell r="AI215">
            <v>436.47529819855004</v>
          </cell>
          <cell r="AJ215">
            <v>442.90125852316913</v>
          </cell>
          <cell r="AK215">
            <v>449.59168233919047</v>
          </cell>
          <cell r="AL215">
            <v>456.03721663372971</v>
          </cell>
          <cell r="AM215">
            <v>460.48156266530702</v>
          </cell>
          <cell r="AN215">
            <v>463.22861771404951</v>
          </cell>
          <cell r="AO215">
            <v>465.80340985340399</v>
          </cell>
          <cell r="AP215">
            <v>467.84072207317229</v>
          </cell>
          <cell r="AQ215">
            <v>471.35100350287166</v>
          </cell>
          <cell r="AR215">
            <v>477.08858729301414</v>
          </cell>
          <cell r="AS215">
            <v>481.87749516825295</v>
          </cell>
          <cell r="AT215">
            <v>486.39629213877981</v>
          </cell>
          <cell r="AU215">
            <v>490.8562498812172</v>
          </cell>
          <cell r="AV215">
            <v>495.34570150027099</v>
          </cell>
          <cell r="AW215">
            <v>499.39902116642031</v>
          </cell>
          <cell r="AX215">
            <v>504.02359241509191</v>
          </cell>
          <cell r="AY215">
            <v>508.11302449911102</v>
          </cell>
          <cell r="AZ215">
            <v>513.32623331242326</v>
          </cell>
          <cell r="BA215">
            <v>518.54054248719888</v>
          </cell>
          <cell r="BB215">
            <v>522.4533598936606</v>
          </cell>
          <cell r="BC215">
            <v>526.40530547418689</v>
          </cell>
          <cell r="BD215">
            <v>530.39677051051854</v>
          </cell>
          <cell r="BE215">
            <v>534.42815019721343</v>
          </cell>
          <cell r="BF215">
            <v>538.49984368077526</v>
          </cell>
        </row>
        <row r="216">
          <cell r="D216" t="str">
            <v>Stock Units</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row>
        <row r="217">
          <cell r="D217" t="str">
            <v>Stock Units</v>
          </cell>
          <cell r="E217">
            <v>0</v>
          </cell>
          <cell r="F217">
            <v>0</v>
          </cell>
          <cell r="G217">
            <v>0</v>
          </cell>
          <cell r="H217">
            <v>0</v>
          </cell>
          <cell r="I217">
            <v>0</v>
          </cell>
          <cell r="J217">
            <v>0</v>
          </cell>
          <cell r="K217">
            <v>9631.713485052851</v>
          </cell>
          <cell r="L217">
            <v>9863.8966252290393</v>
          </cell>
          <cell r="M217">
            <v>10066.525224518413</v>
          </cell>
          <cell r="N217">
            <v>10235.253720784696</v>
          </cell>
          <cell r="O217">
            <v>10349.397637417273</v>
          </cell>
          <cell r="P217">
            <v>10533.373459341763</v>
          </cell>
          <cell r="Q217">
            <v>10796.316907828897</v>
          </cell>
          <cell r="R217">
            <v>11132.892588690138</v>
          </cell>
          <cell r="S217">
            <v>11435.600200008079</v>
          </cell>
          <cell r="T217">
            <v>11625.296108971006</v>
          </cell>
          <cell r="U217">
            <v>11847.22189946821</v>
          </cell>
          <cell r="V217">
            <v>12170.544564717897</v>
          </cell>
          <cell r="W217">
            <v>12583.760345032444</v>
          </cell>
          <cell r="X217">
            <v>12917.591277787868</v>
          </cell>
          <cell r="Y217">
            <v>13210.881179226208</v>
          </cell>
          <cell r="Z217">
            <v>13380.389941959102</v>
          </cell>
          <cell r="AA217">
            <v>13546.051300551895</v>
          </cell>
          <cell r="AB217">
            <v>13724.767410404176</v>
          </cell>
          <cell r="AC217">
            <v>13817.759616835017</v>
          </cell>
          <cell r="AD217">
            <v>13908.892859847832</v>
          </cell>
          <cell r="AE217">
            <v>14003.794828720649</v>
          </cell>
          <cell r="AF217">
            <v>14110.459503087603</v>
          </cell>
          <cell r="AG217">
            <v>14203.986506596311</v>
          </cell>
          <cell r="AH217">
            <v>14281.097278696434</v>
          </cell>
          <cell r="AI217">
            <v>14412.942653649472</v>
          </cell>
          <cell r="AJ217">
            <v>14625.13564151297</v>
          </cell>
          <cell r="AK217">
            <v>14846.061533967624</v>
          </cell>
          <cell r="AL217">
            <v>15058.900878010105</v>
          </cell>
          <cell r="AM217">
            <v>15205.65856338308</v>
          </cell>
          <cell r="AN217">
            <v>15296.369646111829</v>
          </cell>
          <cell r="AO217">
            <v>15381.392399066573</v>
          </cell>
          <cell r="AP217">
            <v>15448.666914514048</v>
          </cell>
          <cell r="AQ217">
            <v>15564.580656146714</v>
          </cell>
          <cell r="AR217">
            <v>15754.042617634886</v>
          </cell>
          <cell r="AS217">
            <v>15912.178152141192</v>
          </cell>
          <cell r="AT217">
            <v>16061.394297633262</v>
          </cell>
          <cell r="AU217">
            <v>16208.66750059516</v>
          </cell>
          <cell r="AV217">
            <v>16356.914627062146</v>
          </cell>
          <cell r="AW217">
            <v>16490.760148552676</v>
          </cell>
          <cell r="AX217">
            <v>16643.469088737646</v>
          </cell>
          <cell r="AY217">
            <v>16778.507085976496</v>
          </cell>
          <cell r="AZ217">
            <v>16950.653551029351</v>
          </cell>
          <cell r="BA217">
            <v>17122.836351349593</v>
          </cell>
          <cell r="BB217">
            <v>17252.04231816213</v>
          </cell>
          <cell r="BC217">
            <v>17382.540344642792</v>
          </cell>
          <cell r="BD217">
            <v>17514.343351388259</v>
          </cell>
          <cell r="BE217">
            <v>17647.464388201184</v>
          </cell>
          <cell r="BF217">
            <v>17781.916635382237</v>
          </cell>
        </row>
        <row r="218">
          <cell r="D218" t="str">
            <v>Stock Units</v>
          </cell>
          <cell r="E218">
            <v>0</v>
          </cell>
          <cell r="F218">
            <v>0</v>
          </cell>
          <cell r="G218">
            <v>0</v>
          </cell>
          <cell r="H218">
            <v>0</v>
          </cell>
          <cell r="I218">
            <v>0</v>
          </cell>
          <cell r="J218">
            <v>0</v>
          </cell>
          <cell r="K218">
            <v>88.547230347962596</v>
          </cell>
          <cell r="L218">
            <v>90.681759580793226</v>
          </cell>
          <cell r="M218">
            <v>92.544585056676112</v>
          </cell>
          <cell r="N218">
            <v>94.095756719780653</v>
          </cell>
          <cell r="O218">
            <v>95.145115973932931</v>
          </cell>
          <cell r="P218">
            <v>96.836460874057323</v>
          </cell>
          <cell r="Q218">
            <v>99.253778845341458</v>
          </cell>
          <cell r="R218">
            <v>102.34802000907547</v>
          </cell>
          <cell r="S218">
            <v>105.13090185341682</v>
          </cell>
          <cell r="T218">
            <v>106.87483322897873</v>
          </cell>
          <cell r="U218">
            <v>108.91506357031989</v>
          </cell>
          <cell r="V218">
            <v>111.88746578733043</v>
          </cell>
          <cell r="W218">
            <v>115.68628236754813</v>
          </cell>
          <cell r="X218">
            <v>118.75529023887265</v>
          </cell>
          <cell r="Y218">
            <v>121.45159225218461</v>
          </cell>
          <cell r="Z218">
            <v>123.00993713889666</v>
          </cell>
          <cell r="AA218">
            <v>124.53291168562053</v>
          </cell>
          <cell r="AB218">
            <v>126.17590247542546</v>
          </cell>
          <cell r="AC218">
            <v>127.03080771489041</v>
          </cell>
          <cell r="AD218">
            <v>127.86862294620265</v>
          </cell>
          <cell r="AE218">
            <v>128.7410852044807</v>
          </cell>
          <cell r="AF218">
            <v>129.72168554167078</v>
          </cell>
          <cell r="AG218">
            <v>130.58150733104316</v>
          </cell>
          <cell r="AH218">
            <v>131.29040978231052</v>
          </cell>
          <cell r="AI218">
            <v>132.50250385097209</v>
          </cell>
          <cell r="AJ218">
            <v>134.45325761910792</v>
          </cell>
          <cell r="AK218">
            <v>136.48429559790264</v>
          </cell>
          <cell r="AL218">
            <v>138.4409915122159</v>
          </cell>
          <cell r="AM218">
            <v>139.79017892235026</v>
          </cell>
          <cell r="AN218">
            <v>140.62411310757705</v>
          </cell>
          <cell r="AO218">
            <v>141.40575277142139</v>
          </cell>
          <cell r="AP218">
            <v>142.02422756566435</v>
          </cell>
          <cell r="AQ218">
            <v>143.08985735176316</v>
          </cell>
          <cell r="AR218">
            <v>144.83163797803539</v>
          </cell>
          <cell r="AS218">
            <v>146.28542536714929</v>
          </cell>
          <cell r="AT218">
            <v>147.65721413838148</v>
          </cell>
          <cell r="AU218">
            <v>149.01114085630005</v>
          </cell>
          <cell r="AV218">
            <v>150.37402114505312</v>
          </cell>
          <cell r="AW218">
            <v>151.60450316062153</v>
          </cell>
          <cell r="AX218">
            <v>153.00840224085641</v>
          </cell>
          <cell r="AY218">
            <v>154.24984704356905</v>
          </cell>
          <cell r="AZ218">
            <v>155.8324411186812</v>
          </cell>
          <cell r="BA218">
            <v>157.41536923480237</v>
          </cell>
          <cell r="BB218">
            <v>158.60319843294408</v>
          </cell>
          <cell r="BC218">
            <v>159.80290592306719</v>
          </cell>
          <cell r="BD218">
            <v>161.01461048809156</v>
          </cell>
          <cell r="BE218">
            <v>162.23843209876614</v>
          </cell>
          <cell r="BF218">
            <v>163.47449192554748</v>
          </cell>
        </row>
        <row r="219">
          <cell r="D219" t="str">
            <v>Stock Units</v>
          </cell>
          <cell r="E219">
            <v>0</v>
          </cell>
          <cell r="F219">
            <v>0</v>
          </cell>
          <cell r="G219">
            <v>0</v>
          </cell>
          <cell r="H219">
            <v>0</v>
          </cell>
          <cell r="I219">
            <v>0</v>
          </cell>
          <cell r="J219">
            <v>0</v>
          </cell>
          <cell r="K219">
            <v>761.17450128447479</v>
          </cell>
          <cell r="L219">
            <v>784.87082602252508</v>
          </cell>
          <cell r="M219">
            <v>806.45121230710993</v>
          </cell>
          <cell r="N219">
            <v>825.5171060137011</v>
          </cell>
          <cell r="O219">
            <v>840.33386873978429</v>
          </cell>
          <cell r="P219">
            <v>860.98234629825515</v>
          </cell>
          <cell r="Q219">
            <v>888.32780245297806</v>
          </cell>
          <cell r="R219">
            <v>922.05677385294553</v>
          </cell>
          <cell r="S219">
            <v>953.32726383930833</v>
          </cell>
          <cell r="T219">
            <v>975.44348800575165</v>
          </cell>
          <cell r="U219">
            <v>1000.4871706001395</v>
          </cell>
          <cell r="V219">
            <v>1034.3893150343565</v>
          </cell>
          <cell r="W219">
            <v>1076.3308728616996</v>
          </cell>
          <cell r="X219">
            <v>1111.8873660824786</v>
          </cell>
          <cell r="Y219">
            <v>1144.294243924955</v>
          </cell>
          <cell r="Z219">
            <v>1166.2303922366352</v>
          </cell>
          <cell r="AA219">
            <v>1188.0129029033249</v>
          </cell>
          <cell r="AB219">
            <v>1211.1270308608994</v>
          </cell>
          <cell r="AC219">
            <v>1226.8238443060293</v>
          </cell>
          <cell r="AD219">
            <v>1242.4554250081187</v>
          </cell>
          <cell r="AE219">
            <v>1258.5245114798711</v>
          </cell>
          <cell r="AF219">
            <v>1275.7599875616283</v>
          </cell>
          <cell r="AG219">
            <v>1291.9161827386429</v>
          </cell>
          <cell r="AH219">
            <v>1306.6717534933362</v>
          </cell>
          <cell r="AI219">
            <v>1318.7351561799678</v>
          </cell>
          <cell r="AJ219">
            <v>1338.1500917496733</v>
          </cell>
          <cell r="AK219">
            <v>1358.3640583414724</v>
          </cell>
          <cell r="AL219">
            <v>1377.8381332997901</v>
          </cell>
          <cell r="AM219">
            <v>1391.2659615921573</v>
          </cell>
          <cell r="AN219">
            <v>1399.565716661207</v>
          </cell>
          <cell r="AO219">
            <v>1407.3450089328123</v>
          </cell>
          <cell r="AP219">
            <v>1413.5003979305679</v>
          </cell>
          <cell r="AQ219">
            <v>1424.1061104383225</v>
          </cell>
          <cell r="AR219">
            <v>1441.4412345262549</v>
          </cell>
          <cell r="AS219">
            <v>1455.9100972565159</v>
          </cell>
          <cell r="AT219">
            <v>1469.5628662752165</v>
          </cell>
          <cell r="AU219">
            <v>1483.0378626708975</v>
          </cell>
          <cell r="AV219">
            <v>1496.6019697496952</v>
          </cell>
          <cell r="AW219">
            <v>1508.8483790311552</v>
          </cell>
          <cell r="AX219">
            <v>1522.8207268663084</v>
          </cell>
          <cell r="AY219">
            <v>1535.1762436166587</v>
          </cell>
          <cell r="AZ219">
            <v>1550.9270587647243</v>
          </cell>
          <cell r="BA219">
            <v>1566.6811984659826</v>
          </cell>
          <cell r="BB219">
            <v>1578.503104298708</v>
          </cell>
          <cell r="BC219">
            <v>1590.4432291897604</v>
          </cell>
          <cell r="BD219">
            <v>1602.5027553297236</v>
          </cell>
          <cell r="BE219">
            <v>1614.6828767310865</v>
          </cell>
          <cell r="BF219">
            <v>1626.9847993464628</v>
          </cell>
        </row>
        <row r="220">
          <cell r="D220" t="str">
            <v>Stock Units</v>
          </cell>
          <cell r="E220">
            <v>0</v>
          </cell>
          <cell r="F220">
            <v>0</v>
          </cell>
          <cell r="G220">
            <v>0</v>
          </cell>
          <cell r="H220">
            <v>0</v>
          </cell>
          <cell r="I220">
            <v>0</v>
          </cell>
          <cell r="J220">
            <v>0</v>
          </cell>
          <cell r="K220">
            <v>367.99775474485068</v>
          </cell>
          <cell r="L220">
            <v>378.15961169032835</v>
          </cell>
          <cell r="M220">
            <v>387.2453167026992</v>
          </cell>
          <cell r="N220">
            <v>395.07553013810355</v>
          </cell>
          <cell r="O220">
            <v>400.83582565444971</v>
          </cell>
          <cell r="P220">
            <v>409.3397496886177</v>
          </cell>
          <cell r="Q220">
            <v>420.97093925376396</v>
          </cell>
          <cell r="R220">
            <v>435.55166083087153</v>
          </cell>
          <cell r="S220">
            <v>448.89102479103963</v>
          </cell>
          <cell r="T220">
            <v>457.8586869848798</v>
          </cell>
          <cell r="U220">
            <v>468.14958095402579</v>
          </cell>
          <cell r="V220">
            <v>482.51858424359926</v>
          </cell>
          <cell r="W220">
            <v>500.54791708277156</v>
          </cell>
          <cell r="X220">
            <v>515.51729969433893</v>
          </cell>
          <cell r="Y220">
            <v>528.95083403058891</v>
          </cell>
          <cell r="Z220">
            <v>537.48885722785019</v>
          </cell>
          <cell r="AA220">
            <v>545.91619345645972</v>
          </cell>
          <cell r="AB220">
            <v>554.914713905339</v>
          </cell>
          <cell r="AC220">
            <v>560.48283500115213</v>
          </cell>
          <cell r="AD220">
            <v>565.99964792232072</v>
          </cell>
          <cell r="AE220">
            <v>571.69416892826439</v>
          </cell>
          <cell r="AF220">
            <v>577.89527186005012</v>
          </cell>
          <cell r="AG220">
            <v>583.58451874529999</v>
          </cell>
          <cell r="AH220">
            <v>588.62161981762665</v>
          </cell>
          <cell r="AI220">
            <v>594.05586878714303</v>
          </cell>
          <cell r="AJ220">
            <v>602.80179200247426</v>
          </cell>
          <cell r="AK220">
            <v>611.90765789908858</v>
          </cell>
          <cell r="AL220">
            <v>620.68022186993221</v>
          </cell>
          <cell r="AM220">
            <v>626.72910906670177</v>
          </cell>
          <cell r="AN220">
            <v>630.46793273054277</v>
          </cell>
          <cell r="AO220">
            <v>633.97230144878063</v>
          </cell>
          <cell r="AP220">
            <v>636.74514400298767</v>
          </cell>
          <cell r="AQ220">
            <v>641.52274148218987</v>
          </cell>
          <cell r="AR220">
            <v>649.33176375048242</v>
          </cell>
          <cell r="AS220">
            <v>655.84960986939939</v>
          </cell>
          <cell r="AT220">
            <v>661.99982700947214</v>
          </cell>
          <cell r="AU220">
            <v>668.06996220927067</v>
          </cell>
          <cell r="AV220">
            <v>674.18023945277616</v>
          </cell>
          <cell r="AW220">
            <v>679.69692813065637</v>
          </cell>
          <cell r="AX220">
            <v>685.99110721074703</v>
          </cell>
          <cell r="AY220">
            <v>691.55694596392402</v>
          </cell>
          <cell r="AZ220">
            <v>698.65227828523268</v>
          </cell>
          <cell r="BA220">
            <v>705.74910823123582</v>
          </cell>
          <cell r="BB220">
            <v>711.07456915283808</v>
          </cell>
          <cell r="BC220">
            <v>716.45328468365631</v>
          </cell>
          <cell r="BD220">
            <v>721.88578736978275</v>
          </cell>
          <cell r="BE220">
            <v>727.37261508277049</v>
          </cell>
          <cell r="BF220">
            <v>732.91431107288804</v>
          </cell>
        </row>
        <row r="221">
          <cell r="D221"/>
          <cell r="E221"/>
          <cell r="F221"/>
          <cell r="G221"/>
          <cell r="H221"/>
          <cell r="I221"/>
          <cell r="J221"/>
          <cell r="K221"/>
          <cell r="L221"/>
          <cell r="M221"/>
          <cell r="N221"/>
          <cell r="O221"/>
          <cell r="P221"/>
          <cell r="Q221"/>
          <cell r="R221"/>
          <cell r="S221"/>
          <cell r="T221"/>
          <cell r="U221"/>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row>
        <row r="223">
          <cell r="D223" t="str">
            <v>Restaurant</v>
          </cell>
        </row>
        <row r="225">
          <cell r="D225"/>
        </row>
        <row r="227">
          <cell r="D227"/>
          <cell r="E227"/>
          <cell r="F227"/>
          <cell r="G227"/>
          <cell r="H227"/>
          <cell r="I227"/>
          <cell r="J227"/>
          <cell r="K227"/>
          <cell r="L227"/>
          <cell r="M227"/>
          <cell r="N227"/>
          <cell r="O227"/>
          <cell r="P227"/>
          <cell r="Q227"/>
          <cell r="R227"/>
          <cell r="S227"/>
          <cell r="T227"/>
          <cell r="U227"/>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cell r="BD227"/>
          <cell r="BE227"/>
          <cell r="BF227"/>
        </row>
        <row r="228">
          <cell r="D228" t="str">
            <v>SHIPMENTS</v>
          </cell>
          <cell r="E228">
            <v>1981</v>
          </cell>
          <cell r="F228">
            <v>1982</v>
          </cell>
          <cell r="G228">
            <v>1983</v>
          </cell>
          <cell r="H228">
            <v>1984</v>
          </cell>
          <cell r="I228">
            <v>1985</v>
          </cell>
          <cell r="J228">
            <v>1986</v>
          </cell>
          <cell r="K228">
            <v>1987</v>
          </cell>
          <cell r="L228">
            <v>1988</v>
          </cell>
          <cell r="M228">
            <v>1989</v>
          </cell>
          <cell r="N228">
            <v>1990</v>
          </cell>
          <cell r="O228">
            <v>1991</v>
          </cell>
          <cell r="P228">
            <v>1992</v>
          </cell>
          <cell r="Q228">
            <v>1993</v>
          </cell>
          <cell r="R228">
            <v>1994</v>
          </cell>
          <cell r="S228">
            <v>1995</v>
          </cell>
          <cell r="T228">
            <v>1996</v>
          </cell>
          <cell r="U228">
            <v>1997</v>
          </cell>
          <cell r="V228">
            <v>1998</v>
          </cell>
          <cell r="W228">
            <v>1999</v>
          </cell>
          <cell r="X228">
            <v>2000</v>
          </cell>
          <cell r="Y228">
            <v>2001</v>
          </cell>
          <cell r="Z228">
            <v>2002</v>
          </cell>
          <cell r="AA228">
            <v>2003</v>
          </cell>
          <cell r="AB228">
            <v>2004</v>
          </cell>
          <cell r="AC228">
            <v>2005</v>
          </cell>
          <cell r="AD228">
            <v>2006</v>
          </cell>
          <cell r="AE228">
            <v>2007</v>
          </cell>
          <cell r="AF228">
            <v>2008</v>
          </cell>
          <cell r="AG228">
            <v>2009</v>
          </cell>
          <cell r="AH228">
            <v>2010</v>
          </cell>
          <cell r="AI228">
            <v>2011</v>
          </cell>
          <cell r="AJ228">
            <v>2012</v>
          </cell>
          <cell r="AK228">
            <v>2013</v>
          </cell>
          <cell r="AL228">
            <v>2014</v>
          </cell>
          <cell r="AM228">
            <v>2015</v>
          </cell>
          <cell r="AN228">
            <v>2016</v>
          </cell>
          <cell r="AO228">
            <v>2017</v>
          </cell>
          <cell r="AP228">
            <v>2018</v>
          </cell>
          <cell r="AQ228">
            <v>2019</v>
          </cell>
          <cell r="AR228">
            <v>2020</v>
          </cell>
          <cell r="AS228">
            <v>2021</v>
          </cell>
          <cell r="AT228">
            <v>2022</v>
          </cell>
          <cell r="AU228">
            <v>2023</v>
          </cell>
          <cell r="AV228">
            <v>2024</v>
          </cell>
          <cell r="AW228">
            <v>2025</v>
          </cell>
          <cell r="AX228">
            <v>2026</v>
          </cell>
          <cell r="AY228">
            <v>2027</v>
          </cell>
          <cell r="AZ228">
            <v>2028</v>
          </cell>
          <cell r="BA228">
            <v>2029</v>
          </cell>
          <cell r="BB228">
            <v>2030</v>
          </cell>
          <cell r="BC228">
            <v>2031</v>
          </cell>
          <cell r="BD228">
            <v>2032</v>
          </cell>
          <cell r="BE228">
            <v>2033</v>
          </cell>
          <cell r="BF228">
            <v>2034</v>
          </cell>
        </row>
        <row r="229">
          <cell r="D229" t="str">
            <v>Stock Units</v>
          </cell>
          <cell r="E229">
            <v>0</v>
          </cell>
          <cell r="F229">
            <v>0</v>
          </cell>
          <cell r="G229">
            <v>0</v>
          </cell>
          <cell r="H229">
            <v>0</v>
          </cell>
          <cell r="I229">
            <v>0</v>
          </cell>
          <cell r="J229">
            <v>0</v>
          </cell>
          <cell r="K229">
            <v>9464.4230521592999</v>
          </cell>
          <cell r="L229">
            <v>9548.0593601593009</v>
          </cell>
          <cell r="M229">
            <v>9666.4251681593014</v>
          </cell>
          <cell r="N229">
            <v>9782.1090641593</v>
          </cell>
          <cell r="O229">
            <v>9911.1115521593019</v>
          </cell>
          <cell r="P229">
            <v>10017.430676159302</v>
          </cell>
          <cell r="Q229">
            <v>10123.581564159302</v>
          </cell>
          <cell r="R229">
            <v>10255.073616159301</v>
          </cell>
          <cell r="S229">
            <v>10393.520336159301</v>
          </cell>
          <cell r="T229">
            <v>10513.156956159301</v>
          </cell>
          <cell r="U229">
            <v>10704.244008159301</v>
          </cell>
          <cell r="V229">
            <v>10859.365820159303</v>
          </cell>
          <cell r="W229">
            <v>11028.449028159303</v>
          </cell>
          <cell r="X229">
            <v>11200.611448159301</v>
          </cell>
          <cell r="Y229">
            <v>11316.2284881593</v>
          </cell>
          <cell r="Z229">
            <v>11675.084845823299</v>
          </cell>
          <cell r="AA229">
            <v>12025.7961057713</v>
          </cell>
          <cell r="AB229">
            <v>12404.1447598673</v>
          </cell>
          <cell r="AC229">
            <v>12471.771858063614</v>
          </cell>
          <cell r="AD229">
            <v>12541.773059575795</v>
          </cell>
          <cell r="AE229">
            <v>12612.895997999058</v>
          </cell>
          <cell r="AF229">
            <v>12691.400184161173</v>
          </cell>
          <cell r="AG229">
            <v>12759.129499695378</v>
          </cell>
          <cell r="AH229">
            <v>12994.660996800518</v>
          </cell>
          <cell r="AI229">
            <v>13226.725977349734</v>
          </cell>
          <cell r="AJ229">
            <v>13483.981412692401</v>
          </cell>
          <cell r="AK229">
            <v>13724.232180139534</v>
          </cell>
          <cell r="AL229">
            <v>13935.570506960257</v>
          </cell>
          <cell r="AM229">
            <v>14112.387653670863</v>
          </cell>
          <cell r="AN229">
            <v>14264.434340259981</v>
          </cell>
          <cell r="AO229">
            <v>14398.3121065673</v>
          </cell>
          <cell r="AP229">
            <v>14525.776066104099</v>
          </cell>
          <cell r="AQ229">
            <v>14668.857790900474</v>
          </cell>
          <cell r="AR229">
            <v>14842.68091104717</v>
          </cell>
          <cell r="AS229">
            <v>15003.894253033735</v>
          </cell>
          <cell r="AT229">
            <v>15147.111882099314</v>
          </cell>
          <cell r="AU229">
            <v>15290.645737474535</v>
          </cell>
          <cell r="AV229">
            <v>15428.999785924145</v>
          </cell>
          <cell r="AW229">
            <v>15568.323041075479</v>
          </cell>
          <cell r="AX229">
            <v>15720.221273587387</v>
          </cell>
          <cell r="AY229">
            <v>15888.931935546263</v>
          </cell>
          <cell r="AZ229">
            <v>16066.877206215186</v>
          </cell>
          <cell r="BA229">
            <v>16264.705373759753</v>
          </cell>
          <cell r="BB229">
            <v>16415.331995864755</v>
          </cell>
          <cell r="BC229">
            <v>16567.464884190809</v>
          </cell>
          <cell r="BD229">
            <v>16721.119101400123</v>
          </cell>
          <cell r="BE229">
            <v>16876.30986078153</v>
          </cell>
          <cell r="BF229">
            <v>17033.05252775675</v>
          </cell>
        </row>
        <row r="230">
          <cell r="D230" t="str">
            <v>Stock Units</v>
          </cell>
          <cell r="E230">
            <v>0</v>
          </cell>
          <cell r="F230">
            <v>0</v>
          </cell>
          <cell r="G230">
            <v>0</v>
          </cell>
          <cell r="H230">
            <v>0</v>
          </cell>
          <cell r="I230">
            <v>0</v>
          </cell>
          <cell r="J230">
            <v>0</v>
          </cell>
          <cell r="K230">
            <v>6942.8796842482461</v>
          </cell>
          <cell r="L230">
            <v>7004.2333262482462</v>
          </cell>
          <cell r="M230">
            <v>7091.063718248246</v>
          </cell>
          <cell r="N230">
            <v>7175.9267222482458</v>
          </cell>
          <cell r="O230">
            <v>7270.5599342482465</v>
          </cell>
          <cell r="P230">
            <v>7348.553160248247</v>
          </cell>
          <cell r="Q230">
            <v>7426.4229722482469</v>
          </cell>
          <cell r="R230">
            <v>7522.882470248247</v>
          </cell>
          <cell r="S230">
            <v>7624.443750248246</v>
          </cell>
          <cell r="T230">
            <v>7712.2063802482462</v>
          </cell>
          <cell r="U230">
            <v>7852.3833782482461</v>
          </cell>
          <cell r="V230">
            <v>7966.1771162482473</v>
          </cell>
          <cell r="W230">
            <v>8090.2126082482473</v>
          </cell>
          <cell r="X230">
            <v>8216.506938248247</v>
          </cell>
          <cell r="Y230">
            <v>8301.3208982482465</v>
          </cell>
          <cell r="Z230">
            <v>8564.5695401842459</v>
          </cell>
          <cell r="AA230">
            <v>8821.8431286862451</v>
          </cell>
          <cell r="AB230">
            <v>9099.3908639902456</v>
          </cell>
          <cell r="AC230">
            <v>9149.0005236160086</v>
          </cell>
          <cell r="AD230">
            <v>9200.3517699807835</v>
          </cell>
          <cell r="AE230">
            <v>9252.5258963423748</v>
          </cell>
          <cell r="AF230">
            <v>9310.1147336364811</v>
          </cell>
          <cell r="AG230">
            <v>9359.799377513762</v>
          </cell>
          <cell r="AH230">
            <v>9532.5797823244684</v>
          </cell>
          <cell r="AI230">
            <v>9702.8172315594766</v>
          </cell>
          <cell r="AJ230">
            <v>9891.5338100407771</v>
          </cell>
          <cell r="AK230">
            <v>10067.776161343234</v>
          </cell>
          <cell r="AL230">
            <v>10222.80902152924</v>
          </cell>
          <cell r="AM230">
            <v>10352.517950320596</v>
          </cell>
          <cell r="AN230">
            <v>10464.05584814692</v>
          </cell>
          <cell r="AO230">
            <v>10562.265450438057</v>
          </cell>
          <cell r="AP230">
            <v>10655.770033893883</v>
          </cell>
          <cell r="AQ230">
            <v>10760.731445149619</v>
          </cell>
          <cell r="AR230">
            <v>10888.244025987158</v>
          </cell>
          <cell r="AS230">
            <v>11006.506368101391</v>
          </cell>
          <cell r="AT230">
            <v>11111.567475554606</v>
          </cell>
          <cell r="AU230">
            <v>11216.860559242268</v>
          </cell>
          <cell r="AV230">
            <v>11318.353857557493</v>
          </cell>
          <cell r="AW230">
            <v>11420.558143270697</v>
          </cell>
          <cell r="AX230">
            <v>11531.987138653521</v>
          </cell>
          <cell r="AY230">
            <v>11655.749339579557</v>
          </cell>
          <cell r="AZ230">
            <v>11786.285833756396</v>
          </cell>
          <cell r="BA230">
            <v>11931.407956663177</v>
          </cell>
          <cell r="BB230">
            <v>12041.904128353342</v>
          </cell>
          <cell r="BC230">
            <v>12153.505261760411</v>
          </cell>
          <cell r="BD230">
            <v>12266.222406501551</v>
          </cell>
          <cell r="BE230">
            <v>12380.066722690101</v>
          </cell>
          <cell r="BF230">
            <v>12495.049482040537</v>
          </cell>
        </row>
        <row r="231">
          <cell r="D231" t="str">
            <v>Stock Units</v>
          </cell>
          <cell r="E231">
            <v>0</v>
          </cell>
          <cell r="F231">
            <v>0</v>
          </cell>
          <cell r="G231">
            <v>0</v>
          </cell>
          <cell r="H231">
            <v>0</v>
          </cell>
          <cell r="I231">
            <v>0</v>
          </cell>
          <cell r="J231">
            <v>0</v>
          </cell>
          <cell r="K231">
            <v>97.555716566261736</v>
          </cell>
          <cell r="L231">
            <v>98.417808202796834</v>
          </cell>
          <cell r="M231">
            <v>99.637878475728058</v>
          </cell>
          <cell r="N231">
            <v>100.83030460749127</v>
          </cell>
          <cell r="O231">
            <v>102.16001378113175</v>
          </cell>
          <cell r="P231">
            <v>103.2559113619305</v>
          </cell>
          <cell r="Q231">
            <v>104.35007482925589</v>
          </cell>
          <cell r="R231">
            <v>105.7054454931551</v>
          </cell>
          <cell r="S231">
            <v>107.13250226158296</v>
          </cell>
          <cell r="T231">
            <v>108.36567158710278</v>
          </cell>
          <cell r="U231">
            <v>110.3353251181906</v>
          </cell>
          <cell r="V231">
            <v>111.93426246929141</v>
          </cell>
          <cell r="W231">
            <v>113.67710864436796</v>
          </cell>
          <cell r="X231">
            <v>115.45169417972713</v>
          </cell>
          <cell r="Y231">
            <v>116.64343118496346</v>
          </cell>
          <cell r="Z231">
            <v>120.34238767954693</v>
          </cell>
          <cell r="AA231">
            <v>123.957387567393</v>
          </cell>
          <cell r="AB231">
            <v>127.85726332937037</v>
          </cell>
          <cell r="AC231">
            <v>128.55433804670702</v>
          </cell>
          <cell r="AD231">
            <v>129.27588412895469</v>
          </cell>
          <cell r="AE231">
            <v>130.00899265378933</v>
          </cell>
          <cell r="AF231">
            <v>130.81818430681346</v>
          </cell>
          <cell r="AG231">
            <v>131.51631264206094</v>
          </cell>
          <cell r="AH231">
            <v>133.94408281329964</v>
          </cell>
          <cell r="AI231">
            <v>136.33612143442289</v>
          </cell>
          <cell r="AJ231">
            <v>138.98781379824786</v>
          </cell>
          <cell r="AK231">
            <v>141.46422843490674</v>
          </cell>
          <cell r="AL231">
            <v>143.64262449743345</v>
          </cell>
          <cell r="AM231">
            <v>145.46518920671272</v>
          </cell>
          <cell r="AN231">
            <v>147.03242932055602</v>
          </cell>
          <cell r="AO231">
            <v>148.41239103110331</v>
          </cell>
          <cell r="AP231">
            <v>149.72624163144692</v>
          </cell>
          <cell r="AQ231">
            <v>151.20107428771354</v>
          </cell>
          <cell r="AR231">
            <v>152.99277769617703</v>
          </cell>
          <cell r="AS231">
            <v>154.65450424948796</v>
          </cell>
          <cell r="AT231">
            <v>156.13073775589552</v>
          </cell>
          <cell r="AU231">
            <v>157.61023080428086</v>
          </cell>
          <cell r="AV231">
            <v>159.03633234918863</v>
          </cell>
          <cell r="AW231">
            <v>160.4724241125985</v>
          </cell>
          <cell r="AX231">
            <v>162.03813401759552</v>
          </cell>
          <cell r="AY231">
            <v>163.77714012806427</v>
          </cell>
          <cell r="AZ231">
            <v>165.61133311521351</v>
          </cell>
          <cell r="BA231">
            <v>167.65047153236168</v>
          </cell>
          <cell r="BB231">
            <v>169.20307415509171</v>
          </cell>
          <cell r="BC231">
            <v>170.77120280404904</v>
          </cell>
          <cell r="BD231">
            <v>172.35501273949595</v>
          </cell>
          <cell r="BE231">
            <v>173.95466077429734</v>
          </cell>
          <cell r="BF231">
            <v>175.57030528944674</v>
          </cell>
        </row>
        <row r="232">
          <cell r="D232" t="str">
            <v>Stock Units</v>
          </cell>
          <cell r="E232">
            <v>0</v>
          </cell>
          <cell r="F232">
            <v>0</v>
          </cell>
          <cell r="G232">
            <v>0</v>
          </cell>
          <cell r="H232">
            <v>0</v>
          </cell>
          <cell r="I232">
            <v>0</v>
          </cell>
          <cell r="J232">
            <v>0</v>
          </cell>
          <cell r="K232">
            <v>10293.423611472524</v>
          </cell>
          <cell r="L232">
            <v>10384.385727472523</v>
          </cell>
          <cell r="M232">
            <v>10513.119343472525</v>
          </cell>
          <cell r="N232">
            <v>10638.936135472524</v>
          </cell>
          <cell r="O232">
            <v>10779.238111472525</v>
          </cell>
          <cell r="P232">
            <v>10894.869859472527</v>
          </cell>
          <cell r="Q232">
            <v>11010.318635472526</v>
          </cell>
          <cell r="R232">
            <v>11153.328239472525</v>
          </cell>
          <cell r="S232">
            <v>11303.901679472525</v>
          </cell>
          <cell r="T232">
            <v>11434.017419472524</v>
          </cell>
          <cell r="U232">
            <v>11641.842023472525</v>
          </cell>
          <cell r="V232">
            <v>11810.551147472526</v>
          </cell>
          <cell r="W232">
            <v>11994.444563472525</v>
          </cell>
          <cell r="X232">
            <v>12181.686903472524</v>
          </cell>
          <cell r="Y232">
            <v>12307.430983472525</v>
          </cell>
          <cell r="Z232">
            <v>12697.720014800523</v>
          </cell>
          <cell r="AA232">
            <v>13079.150509196523</v>
          </cell>
          <cell r="AB232">
            <v>13490.639191388524</v>
          </cell>
          <cell r="AC232">
            <v>13564.189831032689</v>
          </cell>
          <cell r="AD232">
            <v>13640.322524648129</v>
          </cell>
          <cell r="AE232">
            <v>13717.675209502624</v>
          </cell>
          <cell r="AF232">
            <v>13803.055674744634</v>
          </cell>
          <cell r="AG232">
            <v>13876.717485070156</v>
          </cell>
          <cell r="AH232">
            <v>14132.879478272096</v>
          </cell>
          <cell r="AI232">
            <v>14385.271318431462</v>
          </cell>
          <cell r="AJ232">
            <v>14665.060076577867</v>
          </cell>
          <cell r="AK232">
            <v>14926.354706867083</v>
          </cell>
          <cell r="AL232">
            <v>15156.204419978674</v>
          </cell>
          <cell r="AM232">
            <v>15348.509199977801</v>
          </cell>
          <cell r="AN232">
            <v>15513.873844516329</v>
          </cell>
          <cell r="AO232">
            <v>15659.478130500203</v>
          </cell>
          <cell r="AP232">
            <v>15798.106816419786</v>
          </cell>
          <cell r="AQ232">
            <v>15953.721247037742</v>
          </cell>
          <cell r="AR232">
            <v>16142.76974997101</v>
          </cell>
          <cell r="AS232">
            <v>16318.103968627931</v>
          </cell>
          <cell r="AT232">
            <v>16473.866207538671</v>
          </cell>
          <cell r="AU232">
            <v>16629.972371413911</v>
          </cell>
          <cell r="AV232">
            <v>16780.445022647426</v>
          </cell>
          <cell r="AW232">
            <v>16931.971774600337</v>
          </cell>
          <cell r="AX232">
            <v>17097.174961784822</v>
          </cell>
          <cell r="AY232">
            <v>17280.663199973671</v>
          </cell>
          <cell r="AZ232">
            <v>17474.194917708486</v>
          </cell>
          <cell r="BA232">
            <v>17689.351099928492</v>
          </cell>
          <cell r="BB232">
            <v>17853.171294772619</v>
          </cell>
          <cell r="BC232">
            <v>18018.629691565187</v>
          </cell>
          <cell r="BD232">
            <v>18185.742672325683</v>
          </cell>
          <cell r="BE232">
            <v>18354.526782893779</v>
          </cell>
          <cell r="BF232">
            <v>18524.998734567562</v>
          </cell>
        </row>
        <row r="233">
          <cell r="D233" t="str">
            <v>Stock Units</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row>
        <row r="234">
          <cell r="D234" t="str">
            <v>Stock Units</v>
          </cell>
          <cell r="E234">
            <v>0</v>
          </cell>
          <cell r="F234">
            <v>0</v>
          </cell>
          <cell r="G234">
            <v>0</v>
          </cell>
          <cell r="H234">
            <v>0</v>
          </cell>
          <cell r="I234">
            <v>0</v>
          </cell>
          <cell r="J234">
            <v>0</v>
          </cell>
          <cell r="K234">
            <v>22812.168238269158</v>
          </cell>
          <cell r="L234">
            <v>23013.757444331583</v>
          </cell>
          <cell r="M234">
            <v>23299.055418743093</v>
          </cell>
          <cell r="N234">
            <v>23577.889161007854</v>
          </cell>
          <cell r="O234">
            <v>23888.824803169358</v>
          </cell>
          <cell r="P234">
            <v>24145.086566857117</v>
          </cell>
          <cell r="Q234">
            <v>24400.942830081232</v>
          </cell>
          <cell r="R234">
            <v>24717.879086595556</v>
          </cell>
          <cell r="S234">
            <v>25051.578230354349</v>
          </cell>
          <cell r="T234">
            <v>25339.93925224202</v>
          </cell>
          <cell r="U234">
            <v>25800.517773970754</v>
          </cell>
          <cell r="V234">
            <v>26174.409014172852</v>
          </cell>
          <cell r="W234">
            <v>26581.951509463386</v>
          </cell>
          <cell r="X234">
            <v>26996.915852002101</v>
          </cell>
          <cell r="Y234">
            <v>27275.588450760137</v>
          </cell>
          <cell r="Z234">
            <v>28140.542559350615</v>
          </cell>
          <cell r="AA234">
            <v>28985.86447922864</v>
          </cell>
          <cell r="AB234">
            <v>29897.801012749453</v>
          </cell>
          <cell r="AC234">
            <v>30060.803103105962</v>
          </cell>
          <cell r="AD234">
            <v>30229.527512082219</v>
          </cell>
          <cell r="AE234">
            <v>30400.955651755386</v>
          </cell>
          <cell r="AF234">
            <v>30590.174866943576</v>
          </cell>
          <cell r="AG234">
            <v>30753.423332498653</v>
          </cell>
          <cell r="AH234">
            <v>31321.126625954879</v>
          </cell>
          <cell r="AI234">
            <v>31880.474549153598</v>
          </cell>
          <cell r="AJ234">
            <v>32500.539210137576</v>
          </cell>
          <cell r="AK234">
            <v>33079.617395482092</v>
          </cell>
          <cell r="AL234">
            <v>33589.007713313331</v>
          </cell>
          <cell r="AM234">
            <v>34015.191377752628</v>
          </cell>
          <cell r="AN234">
            <v>34381.670620642246</v>
          </cell>
          <cell r="AO234">
            <v>34704.357181834101</v>
          </cell>
          <cell r="AP234">
            <v>35011.584497566357</v>
          </cell>
          <cell r="AQ234">
            <v>35356.455427351342</v>
          </cell>
          <cell r="AR234">
            <v>35775.422567623318</v>
          </cell>
          <cell r="AS234">
            <v>36163.996267190996</v>
          </cell>
          <cell r="AT234">
            <v>36509.19476803195</v>
          </cell>
          <cell r="AU234">
            <v>36855.155471464357</v>
          </cell>
          <cell r="AV234">
            <v>37188.631248306148</v>
          </cell>
          <cell r="AW234">
            <v>37524.443111163484</v>
          </cell>
          <cell r="AX234">
            <v>37890.564534102923</v>
          </cell>
          <cell r="AY234">
            <v>38297.209078940505</v>
          </cell>
          <cell r="AZ234">
            <v>38726.111868823471</v>
          </cell>
          <cell r="BA234">
            <v>39202.938550748426</v>
          </cell>
          <cell r="BB234">
            <v>39565.995001805692</v>
          </cell>
          <cell r="BC234">
            <v>39932.682017373525</v>
          </cell>
          <cell r="BD234">
            <v>40303.035903097043</v>
          </cell>
          <cell r="BE234">
            <v>40677.093327677794</v>
          </cell>
          <cell r="BF234">
            <v>41054.891326504359</v>
          </cell>
        </row>
        <row r="235">
          <cell r="D235" t="str">
            <v>Stock Units</v>
          </cell>
          <cell r="E235">
            <v>0</v>
          </cell>
          <cell r="F235">
            <v>0</v>
          </cell>
          <cell r="G235">
            <v>0</v>
          </cell>
          <cell r="H235">
            <v>0</v>
          </cell>
          <cell r="I235">
            <v>0</v>
          </cell>
          <cell r="J235">
            <v>0</v>
          </cell>
          <cell r="K235">
            <v>209.71910334180913</v>
          </cell>
          <cell r="L235">
            <v>211.57237336407186</v>
          </cell>
          <cell r="M235">
            <v>214.19520319567215</v>
          </cell>
          <cell r="N235">
            <v>216.758605402706</v>
          </cell>
          <cell r="O235">
            <v>219.61713000194717</v>
          </cell>
          <cell r="P235">
            <v>221.97302124122137</v>
          </cell>
          <cell r="Q235">
            <v>224.32518459313511</v>
          </cell>
          <cell r="R235">
            <v>227.23887463953713</v>
          </cell>
          <cell r="S235">
            <v>230.30667093509581</v>
          </cell>
          <cell r="T235">
            <v>232.95766028066618</v>
          </cell>
          <cell r="U235">
            <v>237.19189674545802</v>
          </cell>
          <cell r="V235">
            <v>240.62919103609889</v>
          </cell>
          <cell r="W235">
            <v>244.37585140583229</v>
          </cell>
          <cell r="X235">
            <v>248.19074304292141</v>
          </cell>
          <cell r="Y235">
            <v>250.75266380937552</v>
          </cell>
          <cell r="Z235">
            <v>258.70444630504824</v>
          </cell>
          <cell r="AA235">
            <v>266.47574420274628</v>
          </cell>
          <cell r="AB235">
            <v>274.85945021951085</v>
          </cell>
          <cell r="AC235">
            <v>276.35797731589884</v>
          </cell>
          <cell r="AD235">
            <v>277.90911140332054</v>
          </cell>
          <cell r="AE235">
            <v>279.48510169781167</v>
          </cell>
          <cell r="AF235">
            <v>281.22465068455534</v>
          </cell>
          <cell r="AG235">
            <v>282.72544278202474</v>
          </cell>
          <cell r="AH235">
            <v>287.94450939701238</v>
          </cell>
          <cell r="AI235">
            <v>293.08676258768224</v>
          </cell>
          <cell r="AJ235">
            <v>298.78720295605336</v>
          </cell>
          <cell r="AK235">
            <v>304.1108423631801</v>
          </cell>
          <cell r="AL235">
            <v>308.79382030682655</v>
          </cell>
          <cell r="AM235">
            <v>312.7118545345067</v>
          </cell>
          <cell r="AN235">
            <v>316.08100811120437</v>
          </cell>
          <cell r="AO235">
            <v>319.04756243286164</v>
          </cell>
          <cell r="AP235">
            <v>321.87199527521591</v>
          </cell>
          <cell r="AQ235">
            <v>325.04249714981773</v>
          </cell>
          <cell r="AR235">
            <v>328.89418770679504</v>
          </cell>
          <cell r="AS235">
            <v>332.46646224924012</v>
          </cell>
          <cell r="AT235">
            <v>335.63997558278879</v>
          </cell>
          <cell r="AU235">
            <v>338.82049607332374</v>
          </cell>
          <cell r="AV235">
            <v>341.88623888983295</v>
          </cell>
          <cell r="AW235">
            <v>344.97345804560956</v>
          </cell>
          <cell r="AX235">
            <v>348.33932207620518</v>
          </cell>
          <cell r="AY235">
            <v>352.07772731815447</v>
          </cell>
          <cell r="AZ235">
            <v>356.0207592814275</v>
          </cell>
          <cell r="BA235">
            <v>360.40436995526932</v>
          </cell>
          <cell r="BB235">
            <v>363.74205678025328</v>
          </cell>
          <cell r="BC235">
            <v>367.11312047348713</v>
          </cell>
          <cell r="BD235">
            <v>370.51789480365329</v>
          </cell>
          <cell r="BE235">
            <v>373.9567168771211</v>
          </cell>
          <cell r="BF235">
            <v>377.42992717132364</v>
          </cell>
        </row>
        <row r="236">
          <cell r="D236" t="str">
            <v>Stock Units</v>
          </cell>
          <cell r="E236">
            <v>0</v>
          </cell>
          <cell r="F236">
            <v>0</v>
          </cell>
          <cell r="G236">
            <v>0</v>
          </cell>
          <cell r="H236">
            <v>0</v>
          </cell>
          <cell r="I236">
            <v>0</v>
          </cell>
          <cell r="J236">
            <v>0</v>
          </cell>
          <cell r="K236">
            <v>1802.7987241240889</v>
          </cell>
          <cell r="L236">
            <v>1831.2060133532821</v>
          </cell>
          <cell r="M236">
            <v>1866.5379630988614</v>
          </cell>
          <cell r="N236">
            <v>1901.6578735690387</v>
          </cell>
          <cell r="O236">
            <v>1939.6866629142201</v>
          </cell>
          <cell r="P236">
            <v>1973.5836163171803</v>
          </cell>
          <cell r="Q236">
            <v>2007.7250517080079</v>
          </cell>
          <cell r="R236">
            <v>2047.2027072485253</v>
          </cell>
          <cell r="S236">
            <v>2088.4214305763526</v>
          </cell>
          <cell r="T236">
            <v>2126.1977758129256</v>
          </cell>
          <cell r="U236">
            <v>2178.8303829151109</v>
          </cell>
          <cell r="V236">
            <v>2224.5947063114759</v>
          </cell>
          <cell r="W236">
            <v>2273.6427177622263</v>
          </cell>
          <cell r="X236">
            <v>2323.7714379962499</v>
          </cell>
          <cell r="Y236">
            <v>2362.5448174456233</v>
          </cell>
          <cell r="Z236">
            <v>2452.7204460483808</v>
          </cell>
          <cell r="AA236">
            <v>2542.1121062584343</v>
          </cell>
          <cell r="AB236">
            <v>2638.2986237269065</v>
          </cell>
          <cell r="AC236">
            <v>2668.9789841868983</v>
          </cell>
          <cell r="AD236">
            <v>2700.3472405228981</v>
          </cell>
          <cell r="AE236">
            <v>2732.1414179589237</v>
          </cell>
          <cell r="AF236">
            <v>2765.7299961932849</v>
          </cell>
          <cell r="AG236">
            <v>2797.1615756897704</v>
          </cell>
          <cell r="AH236">
            <v>2865.776393160947</v>
          </cell>
          <cell r="AI236">
            <v>2916.954822756074</v>
          </cell>
          <cell r="AJ236">
            <v>2973.6886270314517</v>
          </cell>
          <cell r="AK236">
            <v>3026.6723084032324</v>
          </cell>
          <cell r="AL236">
            <v>3073.2797872841425</v>
          </cell>
          <cell r="AM236">
            <v>3112.274140817035</v>
          </cell>
          <cell r="AN236">
            <v>3145.8057431568513</v>
          </cell>
          <cell r="AO236">
            <v>3175.3304642978719</v>
          </cell>
          <cell r="AP236">
            <v>3203.4407171401217</v>
          </cell>
          <cell r="AQ236">
            <v>3234.9952324379938</v>
          </cell>
          <cell r="AR236">
            <v>3273.3292985921339</v>
          </cell>
          <cell r="AS236">
            <v>3308.8824684548517</v>
          </cell>
          <cell r="AT236">
            <v>3340.4669553884987</v>
          </cell>
          <cell r="AU236">
            <v>3372.1211812628758</v>
          </cell>
          <cell r="AV236">
            <v>3402.6330788831956</v>
          </cell>
          <cell r="AW236">
            <v>3433.3587204162327</v>
          </cell>
          <cell r="AX236">
            <v>3466.8575834494955</v>
          </cell>
          <cell r="AY236">
            <v>3504.0641740974038</v>
          </cell>
          <cell r="AZ236">
            <v>3543.3073183458914</v>
          </cell>
          <cell r="BA236">
            <v>3586.9353354670075</v>
          </cell>
          <cell r="BB236">
            <v>3620.1537640136521</v>
          </cell>
          <cell r="BC236">
            <v>3653.7043768457634</v>
          </cell>
          <cell r="BD236">
            <v>3687.5904958061965</v>
          </cell>
          <cell r="BE236">
            <v>3721.8154759562331</v>
          </cell>
          <cell r="BF236">
            <v>3756.3827059077707</v>
          </cell>
        </row>
        <row r="237">
          <cell r="D237" t="str">
            <v>Stock Units</v>
          </cell>
          <cell r="E237">
            <v>0</v>
          </cell>
          <cell r="F237">
            <v>0</v>
          </cell>
          <cell r="G237">
            <v>0</v>
          </cell>
          <cell r="H237">
            <v>0</v>
          </cell>
          <cell r="I237">
            <v>0</v>
          </cell>
          <cell r="J237">
            <v>0</v>
          </cell>
          <cell r="K237">
            <v>871.58185358944797</v>
          </cell>
          <cell r="L237">
            <v>882.29570010135353</v>
          </cell>
          <cell r="M237">
            <v>896.28247019433138</v>
          </cell>
          <cell r="N237">
            <v>910.09439667397669</v>
          </cell>
          <cell r="O237">
            <v>925.22262158268813</v>
          </cell>
          <cell r="P237">
            <v>938.30753553334353</v>
          </cell>
          <cell r="Q237">
            <v>951.44371080918711</v>
          </cell>
          <cell r="R237">
            <v>967.03648244306339</v>
          </cell>
          <cell r="S237">
            <v>983.37021474821393</v>
          </cell>
          <cell r="T237">
            <v>998.00565986057188</v>
          </cell>
          <cell r="U237">
            <v>1019.5218496602545</v>
          </cell>
          <cell r="V237">
            <v>1037.7217480920774</v>
          </cell>
          <cell r="W237">
            <v>1057.3580627121223</v>
          </cell>
          <cell r="X237">
            <v>1077.3972376746976</v>
          </cell>
          <cell r="Y237">
            <v>1092.0880343993617</v>
          </cell>
          <cell r="Z237">
            <v>1130.4026360671571</v>
          </cell>
          <cell r="AA237">
            <v>1168.1524342005562</v>
          </cell>
          <cell r="AB237">
            <v>1208.8168199347315</v>
          </cell>
          <cell r="AC237">
            <v>1219.3412400308823</v>
          </cell>
          <cell r="AD237">
            <v>1230.1411838529204</v>
          </cell>
          <cell r="AE237">
            <v>1241.0956664625112</v>
          </cell>
          <cell r="AF237">
            <v>1252.8236530575498</v>
          </cell>
          <cell r="AG237">
            <v>1263.5341315575063</v>
          </cell>
          <cell r="AH237">
            <v>1290.9576854843331</v>
          </cell>
          <cell r="AI237">
            <v>1314.012236137524</v>
          </cell>
          <cell r="AJ237">
            <v>1339.5693385097986</v>
          </cell>
          <cell r="AK237">
            <v>1363.4371081080781</v>
          </cell>
          <cell r="AL237">
            <v>1384.4325644200042</v>
          </cell>
          <cell r="AM237">
            <v>1401.9985058884017</v>
          </cell>
          <cell r="AN237">
            <v>1417.1036201082322</v>
          </cell>
          <cell r="AO237">
            <v>1430.4037386240184</v>
          </cell>
          <cell r="AP237">
            <v>1443.0666759816615</v>
          </cell>
          <cell r="AQ237">
            <v>1457.2811639412716</v>
          </cell>
          <cell r="AR237">
            <v>1474.5496631290143</v>
          </cell>
          <cell r="AS237">
            <v>1490.5654409081665</v>
          </cell>
          <cell r="AT237">
            <v>1504.7934303097043</v>
          </cell>
          <cell r="AU237">
            <v>1519.0528352891383</v>
          </cell>
          <cell r="AV237">
            <v>1532.7976511183372</v>
          </cell>
          <cell r="AW237">
            <v>1546.6387530176935</v>
          </cell>
          <cell r="AX237">
            <v>1561.7291190319372</v>
          </cell>
          <cell r="AY237">
            <v>1578.4897198458086</v>
          </cell>
          <cell r="AZ237">
            <v>1596.1677350569939</v>
          </cell>
          <cell r="BA237">
            <v>1615.821021384342</v>
          </cell>
          <cell r="BB237">
            <v>1630.7850589604568</v>
          </cell>
          <cell r="BC237">
            <v>1645.8987369123329</v>
          </cell>
          <cell r="BD237">
            <v>1661.1635516437279</v>
          </cell>
          <cell r="BE237">
            <v>1676.5810145224366</v>
          </cell>
          <cell r="BF237">
            <v>1692.1526520299326</v>
          </cell>
        </row>
        <row r="238">
          <cell r="D238"/>
          <cell r="E238"/>
          <cell r="F238"/>
          <cell r="G238"/>
          <cell r="H238"/>
          <cell r="I238"/>
          <cell r="J238"/>
          <cell r="K238"/>
          <cell r="L238"/>
          <cell r="M238"/>
          <cell r="N238"/>
          <cell r="O238"/>
          <cell r="P238"/>
          <cell r="Q238"/>
          <cell r="R238"/>
          <cell r="S238"/>
          <cell r="T238"/>
          <cell r="U238"/>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row>
        <row r="240">
          <cell r="D240" t="str">
            <v>Lodging</v>
          </cell>
        </row>
        <row r="242">
          <cell r="D242"/>
        </row>
        <row r="244">
          <cell r="D244"/>
          <cell r="E244"/>
          <cell r="F244"/>
          <cell r="G244"/>
          <cell r="H244"/>
          <cell r="I244"/>
          <cell r="J244"/>
          <cell r="K244"/>
          <cell r="L244"/>
          <cell r="M244"/>
          <cell r="N244"/>
          <cell r="O244"/>
          <cell r="P244"/>
          <cell r="Q244"/>
          <cell r="R244"/>
          <cell r="S244"/>
          <cell r="T244"/>
          <cell r="U244"/>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row>
        <row r="245">
          <cell r="D245" t="str">
            <v>SHIPMENTS</v>
          </cell>
          <cell r="E245">
            <v>1981</v>
          </cell>
          <cell r="F245">
            <v>1982</v>
          </cell>
          <cell r="G245">
            <v>1983</v>
          </cell>
          <cell r="H245">
            <v>1984</v>
          </cell>
          <cell r="I245">
            <v>1985</v>
          </cell>
          <cell r="J245">
            <v>1986</v>
          </cell>
          <cell r="K245">
            <v>1987</v>
          </cell>
          <cell r="L245">
            <v>1988</v>
          </cell>
          <cell r="M245">
            <v>1989</v>
          </cell>
          <cell r="N245">
            <v>1990</v>
          </cell>
          <cell r="O245">
            <v>1991</v>
          </cell>
          <cell r="P245">
            <v>1992</v>
          </cell>
          <cell r="Q245">
            <v>1993</v>
          </cell>
          <cell r="R245">
            <v>1994</v>
          </cell>
          <cell r="S245">
            <v>1995</v>
          </cell>
          <cell r="T245">
            <v>1996</v>
          </cell>
          <cell r="U245">
            <v>1997</v>
          </cell>
          <cell r="V245">
            <v>1998</v>
          </cell>
          <cell r="W245">
            <v>1999</v>
          </cell>
          <cell r="X245">
            <v>2000</v>
          </cell>
          <cell r="Y245">
            <v>2001</v>
          </cell>
          <cell r="Z245">
            <v>2002</v>
          </cell>
          <cell r="AA245">
            <v>2003</v>
          </cell>
          <cell r="AB245">
            <v>2004</v>
          </cell>
          <cell r="AC245">
            <v>2005</v>
          </cell>
          <cell r="AD245">
            <v>2006</v>
          </cell>
          <cell r="AE245">
            <v>2007</v>
          </cell>
          <cell r="AF245">
            <v>2008</v>
          </cell>
          <cell r="AG245">
            <v>2009</v>
          </cell>
          <cell r="AH245">
            <v>2010</v>
          </cell>
          <cell r="AI245">
            <v>2011</v>
          </cell>
          <cell r="AJ245">
            <v>2012</v>
          </cell>
          <cell r="AK245">
            <v>2013</v>
          </cell>
          <cell r="AL245">
            <v>2014</v>
          </cell>
          <cell r="AM245">
            <v>2015</v>
          </cell>
          <cell r="AN245">
            <v>2016</v>
          </cell>
          <cell r="AO245">
            <v>2017</v>
          </cell>
          <cell r="AP245">
            <v>2018</v>
          </cell>
          <cell r="AQ245">
            <v>2019</v>
          </cell>
          <cell r="AR245">
            <v>2020</v>
          </cell>
          <cell r="AS245">
            <v>2021</v>
          </cell>
          <cell r="AT245">
            <v>2022</v>
          </cell>
          <cell r="AU245">
            <v>2023</v>
          </cell>
          <cell r="AV245">
            <v>2024</v>
          </cell>
          <cell r="AW245">
            <v>2025</v>
          </cell>
          <cell r="AX245">
            <v>2026</v>
          </cell>
          <cell r="AY245">
            <v>2027</v>
          </cell>
          <cell r="AZ245">
            <v>2028</v>
          </cell>
          <cell r="BA245">
            <v>2029</v>
          </cell>
          <cell r="BB245">
            <v>2030</v>
          </cell>
          <cell r="BC245">
            <v>2031</v>
          </cell>
          <cell r="BD245">
            <v>2032</v>
          </cell>
          <cell r="BE245">
            <v>2033</v>
          </cell>
          <cell r="BF245">
            <v>2034</v>
          </cell>
        </row>
        <row r="246">
          <cell r="D246" t="str">
            <v>Stock Units</v>
          </cell>
          <cell r="E246">
            <v>0</v>
          </cell>
          <cell r="F246">
            <v>0</v>
          </cell>
          <cell r="G246">
            <v>0</v>
          </cell>
          <cell r="H246">
            <v>0</v>
          </cell>
          <cell r="I246">
            <v>0</v>
          </cell>
          <cell r="J246">
            <v>0</v>
          </cell>
          <cell r="K246">
            <v>5197.6149700462847</v>
          </cell>
          <cell r="L246">
            <v>5357.4621820462844</v>
          </cell>
          <cell r="M246">
            <v>5463.6963380462839</v>
          </cell>
          <cell r="N246">
            <v>5569.6360040462841</v>
          </cell>
          <cell r="O246">
            <v>5640.3889660462846</v>
          </cell>
          <cell r="P246">
            <v>5684.129110046284</v>
          </cell>
          <cell r="Q246">
            <v>5749.9875600462847</v>
          </cell>
          <cell r="R246">
            <v>5823.4794260462841</v>
          </cell>
          <cell r="S246">
            <v>5935.0171460462843</v>
          </cell>
          <cell r="T246">
            <v>6068.6818940462836</v>
          </cell>
          <cell r="U246">
            <v>6302.1145620462839</v>
          </cell>
          <cell r="V246">
            <v>6516.7151580462842</v>
          </cell>
          <cell r="W246">
            <v>6680.810278046285</v>
          </cell>
          <cell r="X246">
            <v>6848.2627800462842</v>
          </cell>
          <cell r="Y246">
            <v>6945.8935160462852</v>
          </cell>
          <cell r="Z246">
            <v>6991.3918780462855</v>
          </cell>
          <cell r="AA246">
            <v>7072.4172000462859</v>
          </cell>
          <cell r="AB246">
            <v>7163.8156260462856</v>
          </cell>
          <cell r="AC246">
            <v>7278.9563160462849</v>
          </cell>
          <cell r="AD246">
            <v>7428.2268780462846</v>
          </cell>
          <cell r="AE246">
            <v>7574.6155514962338</v>
          </cell>
          <cell r="AF246">
            <v>7697.8626480233925</v>
          </cell>
          <cell r="AG246">
            <v>7809.0202911545084</v>
          </cell>
          <cell r="AH246">
            <v>7873.5981222173568</v>
          </cell>
          <cell r="AI246">
            <v>7963.9592458879251</v>
          </cell>
          <cell r="AJ246">
            <v>8073.4083046385131</v>
          </cell>
          <cell r="AK246">
            <v>8171.4168586018304</v>
          </cell>
          <cell r="AL246">
            <v>8238.7087583583543</v>
          </cell>
          <cell r="AM246">
            <v>8275.7770854413229</v>
          </cell>
          <cell r="AN246">
            <v>8311.5324191491745</v>
          </cell>
          <cell r="AO246">
            <v>8341.9476956724211</v>
          </cell>
          <cell r="AP246">
            <v>8373.057991609594</v>
          </cell>
          <cell r="AQ246">
            <v>8404.9457380767362</v>
          </cell>
          <cell r="AR246">
            <v>8453.7843605568632</v>
          </cell>
          <cell r="AS246">
            <v>8489.1377839782308</v>
          </cell>
          <cell r="AT246">
            <v>8522.0795753815437</v>
          </cell>
          <cell r="AU246">
            <v>8555.2466946528766</v>
          </cell>
          <cell r="AV246">
            <v>8587.7614616881765</v>
          </cell>
          <cell r="AW246">
            <v>8619.7939350471297</v>
          </cell>
          <cell r="AX246">
            <v>8652.5175582060692</v>
          </cell>
          <cell r="AY246">
            <v>8692.8942139803512</v>
          </cell>
          <cell r="AZ246">
            <v>8737.9878594012116</v>
          </cell>
          <cell r="BA246">
            <v>8793.2916737445576</v>
          </cell>
          <cell r="BB246">
            <v>8826.3916234751869</v>
          </cell>
          <cell r="BC246">
            <v>8859.8225727031222</v>
          </cell>
          <cell r="BD246">
            <v>8893.5878314233378</v>
          </cell>
          <cell r="BE246">
            <v>8927.6907427307542</v>
          </cell>
          <cell r="BF246">
            <v>8962.1346831512456</v>
          </cell>
        </row>
        <row r="247">
          <cell r="D247" t="str">
            <v>Stock Units</v>
          </cell>
          <cell r="E247">
            <v>0</v>
          </cell>
          <cell r="F247">
            <v>0</v>
          </cell>
          <cell r="G247">
            <v>0</v>
          </cell>
          <cell r="H247">
            <v>0</v>
          </cell>
          <cell r="I247">
            <v>0</v>
          </cell>
          <cell r="J247">
            <v>0</v>
          </cell>
          <cell r="K247">
            <v>1272.8852987868452</v>
          </cell>
          <cell r="L247">
            <v>1312.0315547868452</v>
          </cell>
          <cell r="M247">
            <v>1338.048082786845</v>
          </cell>
          <cell r="N247">
            <v>1363.9924907868451</v>
          </cell>
          <cell r="O247">
            <v>1381.3197467868451</v>
          </cell>
          <cell r="P247">
            <v>1392.0316187868452</v>
          </cell>
          <cell r="Q247">
            <v>1408.1602187868452</v>
          </cell>
          <cell r="R247">
            <v>1426.158226786845</v>
          </cell>
          <cell r="S247">
            <v>1453.4735867868451</v>
          </cell>
          <cell r="T247">
            <v>1486.2078107868451</v>
          </cell>
          <cell r="U247">
            <v>1543.374994786845</v>
          </cell>
          <cell r="V247">
            <v>1595.9302427868452</v>
          </cell>
          <cell r="W247">
            <v>1636.1168027868453</v>
          </cell>
          <cell r="X247">
            <v>1677.1255787868452</v>
          </cell>
          <cell r="Y247">
            <v>1701.0351467868454</v>
          </cell>
          <cell r="Z247">
            <v>1712.1776027868455</v>
          </cell>
          <cell r="AA247">
            <v>1732.0205387868455</v>
          </cell>
          <cell r="AB247">
            <v>1754.4038267868455</v>
          </cell>
          <cell r="AC247">
            <v>1782.6015467868453</v>
          </cell>
          <cell r="AD247">
            <v>1819.1576027868452</v>
          </cell>
          <cell r="AE247">
            <v>1855.0078901623431</v>
          </cell>
          <cell r="AF247">
            <v>1885.1908525771573</v>
          </cell>
          <cell r="AG247">
            <v>1912.4131325276346</v>
          </cell>
          <cell r="AH247">
            <v>1928.2281115634344</v>
          </cell>
          <cell r="AI247">
            <v>1950.3573663399002</v>
          </cell>
          <cell r="AJ247">
            <v>1977.1612174624929</v>
          </cell>
          <cell r="AK247">
            <v>2001.1633123106521</v>
          </cell>
          <cell r="AL247">
            <v>2017.6429612306172</v>
          </cell>
          <cell r="AM247">
            <v>2026.7209188835891</v>
          </cell>
          <cell r="AN247">
            <v>2035.4773271385732</v>
          </cell>
          <cell r="AO247">
            <v>2042.9259662871236</v>
          </cell>
          <cell r="AP247">
            <v>2050.5448142717373</v>
          </cell>
          <cell r="AQ247">
            <v>2058.3540583045069</v>
          </cell>
          <cell r="AR247">
            <v>2070.3145372792319</v>
          </cell>
          <cell r="AS247">
            <v>2078.972518525281</v>
          </cell>
          <cell r="AT247">
            <v>2087.0398960118064</v>
          </cell>
          <cell r="AU247">
            <v>2095.1624558333579</v>
          </cell>
          <cell r="AV247">
            <v>2103.125255923635</v>
          </cell>
          <cell r="AW247">
            <v>2110.969943276848</v>
          </cell>
          <cell r="AX247">
            <v>2118.983891805568</v>
          </cell>
          <cell r="AY247">
            <v>2128.8720524033515</v>
          </cell>
          <cell r="AZ247">
            <v>2139.9153941390723</v>
          </cell>
          <cell r="BA247">
            <v>2153.4591854068303</v>
          </cell>
          <cell r="BB247">
            <v>2161.5652955449436</v>
          </cell>
          <cell r="BC247">
            <v>2169.7524667844382</v>
          </cell>
          <cell r="BD247">
            <v>2178.0215097363275</v>
          </cell>
          <cell r="BE247">
            <v>2186.3732431177359</v>
          </cell>
          <cell r="BF247">
            <v>2194.8084938329584</v>
          </cell>
        </row>
        <row r="248">
          <cell r="D248" t="str">
            <v>Stock Units</v>
          </cell>
          <cell r="E248">
            <v>0</v>
          </cell>
          <cell r="F248">
            <v>0</v>
          </cell>
          <cell r="G248">
            <v>0</v>
          </cell>
          <cell r="H248">
            <v>0</v>
          </cell>
          <cell r="I248">
            <v>0</v>
          </cell>
          <cell r="J248">
            <v>0</v>
          </cell>
          <cell r="K248">
            <v>299.5830003605405</v>
          </cell>
          <cell r="L248">
            <v>308.79636219018772</v>
          </cell>
          <cell r="M248">
            <v>314.91954510747991</v>
          </cell>
          <cell r="N248">
            <v>321.02575404761444</v>
          </cell>
          <cell r="O248">
            <v>325.10385232201713</v>
          </cell>
          <cell r="P248">
            <v>327.62497088336477</v>
          </cell>
          <cell r="Q248">
            <v>331.42095657368588</v>
          </cell>
          <cell r="R248">
            <v>335.6569213085225</v>
          </cell>
          <cell r="S248">
            <v>342.0857939748401</v>
          </cell>
          <cell r="T248">
            <v>349.79003649358117</v>
          </cell>
          <cell r="U248">
            <v>363.24475745014007</v>
          </cell>
          <cell r="V248">
            <v>375.61402504678694</v>
          </cell>
          <cell r="W248">
            <v>385.0722301422839</v>
          </cell>
          <cell r="X248">
            <v>394.72394987453498</v>
          </cell>
          <cell r="Y248">
            <v>400.35124412138595</v>
          </cell>
          <cell r="Z248">
            <v>402.97370382222999</v>
          </cell>
          <cell r="AA248">
            <v>407.64388605193119</v>
          </cell>
          <cell r="AB248">
            <v>412.9119589752064</v>
          </cell>
          <cell r="AC248">
            <v>419.54850161496944</v>
          </cell>
          <cell r="AD248">
            <v>428.15224065435154</v>
          </cell>
          <cell r="AE248">
            <v>436.58987181088651</v>
          </cell>
          <cell r="AF248">
            <v>443.69365598422678</v>
          </cell>
          <cell r="AG248">
            <v>450.10062157020002</v>
          </cell>
          <cell r="AH248">
            <v>453.82279423941026</v>
          </cell>
          <cell r="AI248">
            <v>459.03107855850396</v>
          </cell>
          <cell r="AJ248">
            <v>465.33956381493419</v>
          </cell>
          <cell r="AK248">
            <v>470.98863494208371</v>
          </cell>
          <cell r="AL248">
            <v>474.86724260063454</v>
          </cell>
          <cell r="AM248">
            <v>477.00380729614579</v>
          </cell>
          <cell r="AN248">
            <v>479.06469295482231</v>
          </cell>
          <cell r="AO248">
            <v>480.81778545015749</v>
          </cell>
          <cell r="AP248">
            <v>482.61093785807424</v>
          </cell>
          <cell r="AQ248">
            <v>484.44890138873518</v>
          </cell>
          <cell r="AR248">
            <v>487.26388886672106</v>
          </cell>
          <cell r="AS248">
            <v>489.30160899847903</v>
          </cell>
          <cell r="AT248">
            <v>491.20032615292951</v>
          </cell>
          <cell r="AU248">
            <v>493.11203087940208</v>
          </cell>
          <cell r="AV248">
            <v>494.98613496764165</v>
          </cell>
          <cell r="AW248">
            <v>496.83244034677188</v>
          </cell>
          <cell r="AX248">
            <v>498.71858259953973</v>
          </cell>
          <cell r="AY248">
            <v>501.04583457012507</v>
          </cell>
          <cell r="AZ248">
            <v>503.64496699340566</v>
          </cell>
          <cell r="BA248">
            <v>506.83259876833375</v>
          </cell>
          <cell r="BB248">
            <v>508.74043193974637</v>
          </cell>
          <cell r="BC248">
            <v>510.66734344287306</v>
          </cell>
          <cell r="BD248">
            <v>512.61352406103106</v>
          </cell>
          <cell r="BE248">
            <v>514.57916648537059</v>
          </cell>
          <cell r="BF248">
            <v>516.56446533395365</v>
          </cell>
        </row>
        <row r="249">
          <cell r="D249" t="str">
            <v>Stock Units</v>
          </cell>
          <cell r="E249">
            <v>0</v>
          </cell>
          <cell r="F249">
            <v>0</v>
          </cell>
          <cell r="G249">
            <v>0</v>
          </cell>
          <cell r="H249">
            <v>0</v>
          </cell>
          <cell r="I249">
            <v>0</v>
          </cell>
          <cell r="J249">
            <v>0</v>
          </cell>
          <cell r="K249">
            <v>2970.0656971693052</v>
          </cell>
          <cell r="L249">
            <v>3061.4069611693053</v>
          </cell>
          <cell r="M249">
            <v>3122.1121931693051</v>
          </cell>
          <cell r="N249">
            <v>3182.6491451693055</v>
          </cell>
          <cell r="O249">
            <v>3223.0794091693051</v>
          </cell>
          <cell r="P249">
            <v>3248.0737771693052</v>
          </cell>
          <cell r="Q249">
            <v>3285.7071771693054</v>
          </cell>
          <cell r="R249">
            <v>3327.7025291693053</v>
          </cell>
          <cell r="S249">
            <v>3391.4383691693051</v>
          </cell>
          <cell r="T249">
            <v>3467.8182251693052</v>
          </cell>
          <cell r="U249">
            <v>3601.2083211693052</v>
          </cell>
          <cell r="V249">
            <v>3723.8372331693054</v>
          </cell>
          <cell r="W249">
            <v>3817.6058731693056</v>
          </cell>
          <cell r="X249">
            <v>3913.2930171693051</v>
          </cell>
          <cell r="Y249">
            <v>3969.0820091693058</v>
          </cell>
          <cell r="Z249">
            <v>3995.0810731693059</v>
          </cell>
          <cell r="AA249">
            <v>4041.3812571693061</v>
          </cell>
          <cell r="AB249">
            <v>4093.6089291693061</v>
          </cell>
          <cell r="AC249">
            <v>4159.403609169306</v>
          </cell>
          <cell r="AD249">
            <v>4244.7010731693053</v>
          </cell>
          <cell r="AE249">
            <v>4328.3517437121336</v>
          </cell>
          <cell r="AF249">
            <v>4398.7786560133673</v>
          </cell>
          <cell r="AG249">
            <v>4462.2973092311477</v>
          </cell>
          <cell r="AH249">
            <v>4499.1989269813466</v>
          </cell>
          <cell r="AI249">
            <v>4550.8338547930998</v>
          </cell>
          <cell r="AJ249">
            <v>4613.3761740791506</v>
          </cell>
          <cell r="AK249">
            <v>4669.3810620581889</v>
          </cell>
          <cell r="AL249">
            <v>4707.8335762047736</v>
          </cell>
          <cell r="AM249">
            <v>4729.0154773950417</v>
          </cell>
          <cell r="AN249">
            <v>4749.4470966566705</v>
          </cell>
          <cell r="AO249">
            <v>4766.8272546699545</v>
          </cell>
          <cell r="AP249">
            <v>4784.6045666340542</v>
          </cell>
          <cell r="AQ249">
            <v>4802.8261360438491</v>
          </cell>
          <cell r="AR249">
            <v>4830.7339203182073</v>
          </cell>
          <cell r="AS249">
            <v>4850.9358765589895</v>
          </cell>
          <cell r="AT249">
            <v>4869.7597573608818</v>
          </cell>
          <cell r="AU249">
            <v>4888.7123969445011</v>
          </cell>
          <cell r="AV249">
            <v>4907.2922638218151</v>
          </cell>
          <cell r="AW249">
            <v>4925.5965343126454</v>
          </cell>
          <cell r="AX249">
            <v>4944.2957475463254</v>
          </cell>
          <cell r="AY249">
            <v>4967.3681222744863</v>
          </cell>
          <cell r="AZ249">
            <v>4993.135919657836</v>
          </cell>
          <cell r="BA249">
            <v>5024.7380992826047</v>
          </cell>
          <cell r="BB249">
            <v>5043.6523562715356</v>
          </cell>
          <cell r="BC249">
            <v>5062.7557558303552</v>
          </cell>
          <cell r="BD249">
            <v>5082.0501893847641</v>
          </cell>
          <cell r="BE249">
            <v>5101.5375672747168</v>
          </cell>
          <cell r="BF249">
            <v>5121.2198189435694</v>
          </cell>
        </row>
        <row r="250">
          <cell r="D250" t="str">
            <v>Stock Units</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row>
        <row r="251">
          <cell r="D251" t="str">
            <v>Stock Units</v>
          </cell>
          <cell r="E251">
            <v>0</v>
          </cell>
          <cell r="F251">
            <v>0</v>
          </cell>
          <cell r="G251">
            <v>0</v>
          </cell>
          <cell r="H251">
            <v>0</v>
          </cell>
          <cell r="I251">
            <v>0</v>
          </cell>
          <cell r="J251">
            <v>0</v>
          </cell>
          <cell r="K251">
            <v>70053.688764699109</v>
          </cell>
          <cell r="L251">
            <v>72208.116690562412</v>
          </cell>
          <cell r="M251">
            <v>73639.94543191648</v>
          </cell>
          <cell r="N251">
            <v>75067.805023781184</v>
          </cell>
          <cell r="O251">
            <v>76021.416633662418</v>
          </cell>
          <cell r="P251">
            <v>76610.948265373838</v>
          </cell>
          <cell r="Q251">
            <v>77498.591421978112</v>
          </cell>
          <cell r="R251">
            <v>78489.118103383124</v>
          </cell>
          <cell r="S251">
            <v>79992.428519301553</v>
          </cell>
          <cell r="T251">
            <v>81793.968015621838</v>
          </cell>
          <cell r="U251">
            <v>84940.184033127211</v>
          </cell>
          <cell r="V251">
            <v>87832.580535665591</v>
          </cell>
          <cell r="W251">
            <v>90044.261956958624</v>
          </cell>
          <cell r="X251">
            <v>92301.194324127355</v>
          </cell>
          <cell r="Y251">
            <v>93617.065783061451</v>
          </cell>
          <cell r="Z251">
            <v>94230.294756200121</v>
          </cell>
          <cell r="AA251">
            <v>95322.357697021798</v>
          </cell>
          <cell r="AB251">
            <v>96554.229800955334</v>
          </cell>
          <cell r="AC251">
            <v>98106.10120887935</v>
          </cell>
          <cell r="AD251">
            <v>100117.97656947126</v>
          </cell>
          <cell r="AE251">
            <v>102091.00970633107</v>
          </cell>
          <cell r="AF251">
            <v>103752.13962669327</v>
          </cell>
          <cell r="AG251">
            <v>105250.32734944705</v>
          </cell>
          <cell r="AH251">
            <v>106120.71026631322</v>
          </cell>
          <cell r="AI251">
            <v>107338.60156271106</v>
          </cell>
          <cell r="AJ251">
            <v>108813.76090819729</v>
          </cell>
          <cell r="AK251">
            <v>110134.72461466501</v>
          </cell>
          <cell r="AL251">
            <v>111041.68787167726</v>
          </cell>
          <cell r="AM251">
            <v>111541.29645435672</v>
          </cell>
          <cell r="AN251">
            <v>112023.20845316442</v>
          </cell>
          <cell r="AO251">
            <v>112433.14692062132</v>
          </cell>
          <cell r="AP251">
            <v>112852.45289105587</v>
          </cell>
          <cell r="AQ251">
            <v>113282.23737476434</v>
          </cell>
          <cell r="AR251">
            <v>113940.48652916237</v>
          </cell>
          <cell r="AS251">
            <v>114416.98156301923</v>
          </cell>
          <cell r="AT251">
            <v>114860.97251187144</v>
          </cell>
          <cell r="AU251">
            <v>115308.00043988184</v>
          </cell>
          <cell r="AV251">
            <v>115746.23593506076</v>
          </cell>
          <cell r="AW251">
            <v>116177.97105433828</v>
          </cell>
          <cell r="AX251">
            <v>116619.02152176244</v>
          </cell>
          <cell r="AY251">
            <v>117163.21990761282</v>
          </cell>
          <cell r="AZ251">
            <v>117770.99409246178</v>
          </cell>
          <cell r="BA251">
            <v>118516.3813941062</v>
          </cell>
          <cell r="BB251">
            <v>118962.50400802041</v>
          </cell>
          <cell r="BC251">
            <v>119413.08784807376</v>
          </cell>
          <cell r="BD251">
            <v>119868.17752652765</v>
          </cell>
          <cell r="BE251">
            <v>120327.81810176607</v>
          </cell>
          <cell r="BF251">
            <v>120792.05508275689</v>
          </cell>
        </row>
        <row r="252">
          <cell r="D252" t="str">
            <v>Stock Units</v>
          </cell>
          <cell r="E252">
            <v>0</v>
          </cell>
          <cell r="F252">
            <v>0</v>
          </cell>
          <cell r="G252">
            <v>0</v>
          </cell>
          <cell r="H252">
            <v>0</v>
          </cell>
          <cell r="I252">
            <v>0</v>
          </cell>
          <cell r="J252">
            <v>0</v>
          </cell>
          <cell r="K252">
            <v>644.0245679440759</v>
          </cell>
          <cell r="L252">
            <v>663.83086991885409</v>
          </cell>
          <cell r="M252">
            <v>676.99410090327513</v>
          </cell>
          <cell r="N252">
            <v>690.12084230620405</v>
          </cell>
          <cell r="O252">
            <v>698.88767979713271</v>
          </cell>
          <cell r="P252">
            <v>704.30742087140482</v>
          </cell>
          <cell r="Q252">
            <v>712.46779058927541</v>
          </cell>
          <cell r="R252">
            <v>721.57399940251344</v>
          </cell>
          <cell r="S252">
            <v>735.39438285654751</v>
          </cell>
          <cell r="T252">
            <v>751.95647567722585</v>
          </cell>
          <cell r="U252">
            <v>780.880582987813</v>
          </cell>
          <cell r="V252">
            <v>807.47125138397757</v>
          </cell>
          <cell r="W252">
            <v>827.80390191095387</v>
          </cell>
          <cell r="X252">
            <v>848.55255795285063</v>
          </cell>
          <cell r="Y252">
            <v>860.64975886765842</v>
          </cell>
          <cell r="Z252">
            <v>866.28735670783715</v>
          </cell>
          <cell r="AA252">
            <v>876.32701880176</v>
          </cell>
          <cell r="AB252">
            <v>887.65198845700445</v>
          </cell>
          <cell r="AC252">
            <v>901.91880767262103</v>
          </cell>
          <cell r="AD252">
            <v>920.41458116735589</v>
          </cell>
          <cell r="AE252">
            <v>938.55326645163166</v>
          </cell>
          <cell r="AF252">
            <v>953.82453193564629</v>
          </cell>
          <cell r="AG252">
            <v>967.5978209352661</v>
          </cell>
          <cell r="AH252">
            <v>975.59951209336407</v>
          </cell>
          <cell r="AI252">
            <v>986.79595199248206</v>
          </cell>
          <cell r="AJ252">
            <v>1000.3575342143189</v>
          </cell>
          <cell r="AK252">
            <v>1012.5015496877249</v>
          </cell>
          <cell r="AL252">
            <v>1020.8395348822006</v>
          </cell>
          <cell r="AM252">
            <v>1025.4325864013297</v>
          </cell>
          <cell r="AN252">
            <v>1029.862947918218</v>
          </cell>
          <cell r="AO252">
            <v>1033.6316351785613</v>
          </cell>
          <cell r="AP252">
            <v>1037.486440702829</v>
          </cell>
          <cell r="AQ252">
            <v>1041.437578341835</v>
          </cell>
          <cell r="AR252">
            <v>1047.4890602086166</v>
          </cell>
          <cell r="AS252">
            <v>1051.8696219423164</v>
          </cell>
          <cell r="AT252">
            <v>1055.9513638755082</v>
          </cell>
          <cell r="AU252">
            <v>1060.0610256688055</v>
          </cell>
          <cell r="AV252">
            <v>1064.0898559904799</v>
          </cell>
          <cell r="AW252">
            <v>1068.058926407213</v>
          </cell>
          <cell r="AX252">
            <v>1072.1136356128688</v>
          </cell>
          <cell r="AY252">
            <v>1077.1166145637753</v>
          </cell>
          <cell r="AZ252">
            <v>1082.7040648994694</v>
          </cell>
          <cell r="BA252">
            <v>1089.5566338841656</v>
          </cell>
          <cell r="BB252">
            <v>1093.6579728534987</v>
          </cell>
          <cell r="BC252">
            <v>1097.800325212525</v>
          </cell>
          <cell r="BD252">
            <v>1101.9841010951413</v>
          </cell>
          <cell r="BE252">
            <v>1106.2097147365841</v>
          </cell>
          <cell r="BF252">
            <v>1110.4775845144413</v>
          </cell>
        </row>
        <row r="253">
          <cell r="D253" t="str">
            <v>Stock Units</v>
          </cell>
          <cell r="E253">
            <v>0</v>
          </cell>
          <cell r="F253">
            <v>0</v>
          </cell>
          <cell r="G253">
            <v>0</v>
          </cell>
          <cell r="H253">
            <v>0</v>
          </cell>
          <cell r="I253">
            <v>0</v>
          </cell>
          <cell r="J253">
            <v>0</v>
          </cell>
          <cell r="K253">
            <v>5536.1989007831316</v>
          </cell>
          <cell r="L253">
            <v>5745.6040290909496</v>
          </cell>
          <cell r="M253">
            <v>5899.4560628679665</v>
          </cell>
          <cell r="N253">
            <v>6054.5404001261677</v>
          </cell>
          <cell r="O253">
            <v>6172.6656357158618</v>
          </cell>
          <cell r="P253">
            <v>6262.0654479080567</v>
          </cell>
          <cell r="Q253">
            <v>6376.6332536205027</v>
          </cell>
          <cell r="R253">
            <v>6500.6845655270326</v>
          </cell>
          <cell r="S253">
            <v>6668.5579833503916</v>
          </cell>
          <cell r="T253">
            <v>6863.0848376774056</v>
          </cell>
          <cell r="U253">
            <v>7173.121691708433</v>
          </cell>
          <cell r="V253">
            <v>7464.997341316006</v>
          </cell>
          <cell r="W253">
            <v>7701.7851906707574</v>
          </cell>
          <cell r="X253">
            <v>7944.8660076273964</v>
          </cell>
          <cell r="Y253">
            <v>8108.8814633465399</v>
          </cell>
          <cell r="Z253">
            <v>8213.081538788605</v>
          </cell>
          <cell r="AA253">
            <v>8359.9410903319222</v>
          </cell>
          <cell r="AB253">
            <v>8520.3219959301514</v>
          </cell>
          <cell r="AC253">
            <v>8710.4499985882794</v>
          </cell>
          <cell r="AD253">
            <v>8943.3518816346805</v>
          </cell>
          <cell r="AE253">
            <v>9174.9443410608055</v>
          </cell>
          <cell r="AF253">
            <v>9380.4761163645562</v>
          </cell>
          <cell r="AG253">
            <v>9572.988616832592</v>
          </cell>
          <cell r="AH253">
            <v>9709.6834969741903</v>
          </cell>
          <cell r="AI253">
            <v>9821.1164019374773</v>
          </cell>
          <cell r="AJ253">
            <v>9956.0884570276685</v>
          </cell>
          <cell r="AK253">
            <v>10076.952136403766</v>
          </cell>
          <cell r="AL253">
            <v>10159.936184916767</v>
          </cell>
          <cell r="AM253">
            <v>10205.648668352051</v>
          </cell>
          <cell r="AN253">
            <v>10249.74197464518</v>
          </cell>
          <cell r="AO253">
            <v>10287.24994799225</v>
          </cell>
          <cell r="AP253">
            <v>10325.615015952068</v>
          </cell>
          <cell r="AQ253">
            <v>10364.938832182163</v>
          </cell>
          <cell r="AR253">
            <v>10425.166387532257</v>
          </cell>
          <cell r="AS253">
            <v>10468.764059984878</v>
          </cell>
          <cell r="AT253">
            <v>10509.387719382346</v>
          </cell>
          <cell r="AU253">
            <v>10550.289252027545</v>
          </cell>
          <cell r="AV253">
            <v>10590.386307019437</v>
          </cell>
          <cell r="AW253">
            <v>10629.888599759404</v>
          </cell>
          <cell r="AX253">
            <v>10670.24321512274</v>
          </cell>
          <cell r="AY253">
            <v>10720.035513656278</v>
          </cell>
          <cell r="AZ253">
            <v>10775.644781231906</v>
          </cell>
          <cell r="BA253">
            <v>10843.845180225355</v>
          </cell>
          <cell r="BB253">
            <v>10884.663879714637</v>
          </cell>
          <cell r="BC253">
            <v>10925.890766198812</v>
          </cell>
          <cell r="BD253">
            <v>10967.529921547828</v>
          </cell>
          <cell r="BE253">
            <v>11009.585468450336</v>
          </cell>
          <cell r="BF253">
            <v>11052.061570821868</v>
          </cell>
        </row>
        <row r="254">
          <cell r="D254" t="str">
            <v>Stock Units</v>
          </cell>
          <cell r="E254">
            <v>0</v>
          </cell>
          <cell r="F254">
            <v>0</v>
          </cell>
          <cell r="G254">
            <v>0</v>
          </cell>
          <cell r="H254">
            <v>0</v>
          </cell>
          <cell r="I254">
            <v>0</v>
          </cell>
          <cell r="J254">
            <v>0</v>
          </cell>
          <cell r="K254">
            <v>2676.5331233129373</v>
          </cell>
          <cell r="L254">
            <v>2768.2967904135903</v>
          </cell>
          <cell r="M254">
            <v>2832.8269541604645</v>
          </cell>
          <cell r="N254">
            <v>2897.5786702628438</v>
          </cell>
          <cell r="O254">
            <v>2944.3363151499716</v>
          </cell>
          <cell r="P254">
            <v>2977.1949610828165</v>
          </cell>
          <cell r="Q254">
            <v>3021.8318988113633</v>
          </cell>
          <cell r="R254">
            <v>3070.7262712485376</v>
          </cell>
          <cell r="S254">
            <v>3140.0086209316669</v>
          </cell>
          <cell r="T254">
            <v>3221.4300993173329</v>
          </cell>
          <cell r="U254">
            <v>3356.4587460838625</v>
          </cell>
          <cell r="V254">
            <v>3482.2478308318509</v>
          </cell>
          <cell r="W254">
            <v>3581.7169535975363</v>
          </cell>
          <cell r="X254">
            <v>3683.5708324629018</v>
          </cell>
          <cell r="Y254">
            <v>3748.3362656621284</v>
          </cell>
          <cell r="Z254">
            <v>3785.2210335013488</v>
          </cell>
          <cell r="AA254">
            <v>3841.5636786443488</v>
          </cell>
          <cell r="AB254">
            <v>3903.8448670344092</v>
          </cell>
          <cell r="AC254">
            <v>3979.4284501424463</v>
          </cell>
          <cell r="AD254">
            <v>4074.1373206347234</v>
          </cell>
          <cell r="AE254">
            <v>4167.7870650751584</v>
          </cell>
          <cell r="AF254">
            <v>4249.1791938108045</v>
          </cell>
          <cell r="AG254">
            <v>4324.3114604120356</v>
          </cell>
          <cell r="AH254">
            <v>4373.9597283141029</v>
          </cell>
          <cell r="AI254">
            <v>4424.1573520440998</v>
          </cell>
          <cell r="AJ254">
            <v>4484.9587503179218</v>
          </cell>
          <cell r="AK254">
            <v>4539.4046924922122</v>
          </cell>
          <cell r="AL254">
            <v>4576.7868467510443</v>
          </cell>
          <cell r="AM254">
            <v>4597.3791309062872</v>
          </cell>
          <cell r="AN254">
            <v>4617.2420178968323</v>
          </cell>
          <cell r="AO254">
            <v>4634.1383837734229</v>
          </cell>
          <cell r="AP254">
            <v>4651.4208484678247</v>
          </cell>
          <cell r="AQ254">
            <v>4669.1352043072975</v>
          </cell>
          <cell r="AR254">
            <v>4696.2661506165387</v>
          </cell>
          <cell r="AS254">
            <v>4715.9057674604255</v>
          </cell>
          <cell r="AT254">
            <v>4734.2056688193779</v>
          </cell>
          <cell r="AU254">
            <v>4752.6307448449943</v>
          </cell>
          <cell r="AV254">
            <v>4770.6934246237106</v>
          </cell>
          <cell r="AW254">
            <v>4788.4881794861667</v>
          </cell>
          <cell r="AX254">
            <v>4806.6668835094079</v>
          </cell>
          <cell r="AY254">
            <v>4829.0970181923512</v>
          </cell>
          <cell r="AZ254">
            <v>4854.1475460465945</v>
          </cell>
          <cell r="BA254">
            <v>4884.8700509300197</v>
          </cell>
          <cell r="BB254">
            <v>4903.2578127745655</v>
          </cell>
          <cell r="BC254">
            <v>4921.8294522375563</v>
          </cell>
          <cell r="BD254">
            <v>4940.5868080951768</v>
          </cell>
          <cell r="BE254">
            <v>4959.5317375113746</v>
          </cell>
          <cell r="BF254">
            <v>4978.6661162217333</v>
          </cell>
        </row>
        <row r="255">
          <cell r="D255"/>
          <cell r="E255"/>
          <cell r="F255"/>
          <cell r="G255"/>
          <cell r="H255"/>
          <cell r="I255"/>
          <cell r="J255"/>
          <cell r="K255"/>
          <cell r="L255"/>
          <cell r="M255"/>
          <cell r="N255"/>
          <cell r="O255"/>
          <cell r="P255"/>
          <cell r="Q255"/>
          <cell r="R255"/>
          <cell r="S255"/>
          <cell r="T255"/>
          <cell r="U255"/>
          <cell r="V255"/>
          <cell r="W255"/>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row>
        <row r="257">
          <cell r="D257" t="str">
            <v>Hospital</v>
          </cell>
        </row>
        <row r="259">
          <cell r="D259"/>
        </row>
        <row r="261">
          <cell r="D261"/>
          <cell r="E261"/>
          <cell r="F261"/>
          <cell r="G261"/>
          <cell r="H261"/>
          <cell r="I261"/>
          <cell r="J261"/>
          <cell r="K261"/>
          <cell r="L261"/>
          <cell r="M261"/>
          <cell r="N261"/>
          <cell r="O261"/>
          <cell r="P261"/>
          <cell r="Q261"/>
          <cell r="R261"/>
          <cell r="S261"/>
          <cell r="T261"/>
          <cell r="U261"/>
          <cell r="V261"/>
          <cell r="W261"/>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row>
        <row r="262">
          <cell r="D262" t="str">
            <v>SHIPMENTS</v>
          </cell>
          <cell r="E262">
            <v>1981</v>
          </cell>
          <cell r="F262">
            <v>1982</v>
          </cell>
          <cell r="G262">
            <v>1983</v>
          </cell>
          <cell r="H262">
            <v>1984</v>
          </cell>
          <cell r="I262">
            <v>1985</v>
          </cell>
          <cell r="J262">
            <v>1986</v>
          </cell>
          <cell r="K262">
            <v>1987</v>
          </cell>
          <cell r="L262">
            <v>1988</v>
          </cell>
          <cell r="M262">
            <v>1989</v>
          </cell>
          <cell r="N262">
            <v>1990</v>
          </cell>
          <cell r="O262">
            <v>1991</v>
          </cell>
          <cell r="P262">
            <v>1992</v>
          </cell>
          <cell r="Q262">
            <v>1993</v>
          </cell>
          <cell r="R262">
            <v>1994</v>
          </cell>
          <cell r="S262">
            <v>1995</v>
          </cell>
          <cell r="T262">
            <v>1996</v>
          </cell>
          <cell r="U262">
            <v>1997</v>
          </cell>
          <cell r="V262">
            <v>1998</v>
          </cell>
          <cell r="W262">
            <v>1999</v>
          </cell>
          <cell r="X262">
            <v>2000</v>
          </cell>
          <cell r="Y262">
            <v>2001</v>
          </cell>
          <cell r="Z262">
            <v>2002</v>
          </cell>
          <cell r="AA262">
            <v>2003</v>
          </cell>
          <cell r="AB262">
            <v>2004</v>
          </cell>
          <cell r="AC262">
            <v>2005</v>
          </cell>
          <cell r="AD262">
            <v>2006</v>
          </cell>
          <cell r="AE262">
            <v>2007</v>
          </cell>
          <cell r="AF262">
            <v>2008</v>
          </cell>
          <cell r="AG262">
            <v>2009</v>
          </cell>
          <cell r="AH262">
            <v>2010</v>
          </cell>
          <cell r="AI262">
            <v>2011</v>
          </cell>
          <cell r="AJ262">
            <v>2012</v>
          </cell>
          <cell r="AK262">
            <v>2013</v>
          </cell>
          <cell r="AL262">
            <v>2014</v>
          </cell>
          <cell r="AM262">
            <v>2015</v>
          </cell>
          <cell r="AN262">
            <v>2016</v>
          </cell>
          <cell r="AO262">
            <v>2017</v>
          </cell>
          <cell r="AP262">
            <v>2018</v>
          </cell>
          <cell r="AQ262">
            <v>2019</v>
          </cell>
          <cell r="AR262">
            <v>2020</v>
          </cell>
          <cell r="AS262">
            <v>2021</v>
          </cell>
          <cell r="AT262">
            <v>2022</v>
          </cell>
          <cell r="AU262">
            <v>2023</v>
          </cell>
          <cell r="AV262">
            <v>2024</v>
          </cell>
          <cell r="AW262">
            <v>2025</v>
          </cell>
          <cell r="AX262">
            <v>2026</v>
          </cell>
          <cell r="AY262">
            <v>2027</v>
          </cell>
          <cell r="AZ262">
            <v>2028</v>
          </cell>
          <cell r="BA262">
            <v>2029</v>
          </cell>
          <cell r="BB262">
            <v>2030</v>
          </cell>
          <cell r="BC262">
            <v>2031</v>
          </cell>
          <cell r="BD262">
            <v>2032</v>
          </cell>
          <cell r="BE262">
            <v>2033</v>
          </cell>
          <cell r="BF262">
            <v>2034</v>
          </cell>
        </row>
        <row r="263">
          <cell r="D263" t="str">
            <v>Stock Units</v>
          </cell>
          <cell r="E263">
            <v>0</v>
          </cell>
          <cell r="F263">
            <v>0</v>
          </cell>
          <cell r="G263">
            <v>0</v>
          </cell>
          <cell r="H263">
            <v>0</v>
          </cell>
          <cell r="I263">
            <v>0</v>
          </cell>
          <cell r="J263">
            <v>0</v>
          </cell>
          <cell r="K263">
            <v>699.7586860318188</v>
          </cell>
          <cell r="L263">
            <v>713.16776954381874</v>
          </cell>
          <cell r="M263">
            <v>731.97569867981872</v>
          </cell>
          <cell r="N263">
            <v>746.71244181581869</v>
          </cell>
          <cell r="O263">
            <v>758.80911911981866</v>
          </cell>
          <cell r="P263">
            <v>780.78492031181861</v>
          </cell>
          <cell r="Q263">
            <v>797.62586164781851</v>
          </cell>
          <cell r="R263">
            <v>814.56464939981856</v>
          </cell>
          <cell r="S263">
            <v>830.64265353581868</v>
          </cell>
          <cell r="T263">
            <v>844.34211931181858</v>
          </cell>
          <cell r="U263">
            <v>865.52508314381851</v>
          </cell>
          <cell r="V263">
            <v>890.28233210381848</v>
          </cell>
          <cell r="W263">
            <v>929.07976329581845</v>
          </cell>
          <cell r="X263">
            <v>963.78260510381847</v>
          </cell>
          <cell r="Y263">
            <v>992.0529234958185</v>
          </cell>
          <cell r="Z263">
            <v>1010.3386906318185</v>
          </cell>
          <cell r="AA263">
            <v>1029.0470042398185</v>
          </cell>
          <cell r="AB263">
            <v>1049.3536526878186</v>
          </cell>
          <cell r="AC263">
            <v>1114.4355686878187</v>
          </cell>
          <cell r="AD263">
            <v>1130.7756086878187</v>
          </cell>
          <cell r="AE263">
            <v>1158.7737278696845</v>
          </cell>
          <cell r="AF263">
            <v>1185.752114104685</v>
          </cell>
          <cell r="AG263">
            <v>1215.0683984327025</v>
          </cell>
          <cell r="AH263">
            <v>1225.1311278881408</v>
          </cell>
          <cell r="AI263">
            <v>1237.1554989048532</v>
          </cell>
          <cell r="AJ263">
            <v>1254.9765382763569</v>
          </cell>
          <cell r="AK263">
            <v>1274.3071870768217</v>
          </cell>
          <cell r="AL263">
            <v>1291.8545135356251</v>
          </cell>
          <cell r="AM263">
            <v>1311.0017036736022</v>
          </cell>
          <cell r="AN263">
            <v>1327.2966742020039</v>
          </cell>
          <cell r="AO263">
            <v>1345.3514330033231</v>
          </cell>
          <cell r="AP263">
            <v>1363.5966178114136</v>
          </cell>
          <cell r="AQ263">
            <v>1379.8547347541453</v>
          </cell>
          <cell r="AR263">
            <v>1397.3934055311433</v>
          </cell>
          <cell r="AS263">
            <v>1409.9380818082041</v>
          </cell>
          <cell r="AT263">
            <v>1421.6470122981755</v>
          </cell>
          <cell r="AU263">
            <v>1433.3692472178186</v>
          </cell>
          <cell r="AV263">
            <v>1444.8881453628994</v>
          </cell>
          <cell r="AW263">
            <v>1455.3372292907059</v>
          </cell>
          <cell r="AX263">
            <v>1463.6448051563677</v>
          </cell>
          <cell r="AY263">
            <v>1473.6907499860117</v>
          </cell>
          <cell r="AZ263">
            <v>1485.2029476251892</v>
          </cell>
          <cell r="BA263">
            <v>1495.9235408369223</v>
          </cell>
          <cell r="BB263">
            <v>1507.450153112736</v>
          </cell>
          <cell r="BC263">
            <v>1519.0920315113081</v>
          </cell>
          <cell r="BD263">
            <v>1530.8503286938655</v>
          </cell>
          <cell r="BE263">
            <v>1542.7262088482489</v>
          </cell>
          <cell r="BF263">
            <v>1554.7208478041759</v>
          </cell>
        </row>
        <row r="264">
          <cell r="D264" t="str">
            <v>Stock Units</v>
          </cell>
          <cell r="E264">
            <v>0</v>
          </cell>
          <cell r="F264">
            <v>0</v>
          </cell>
          <cell r="G264">
            <v>0</v>
          </cell>
          <cell r="H264">
            <v>0</v>
          </cell>
          <cell r="I264">
            <v>0</v>
          </cell>
          <cell r="J264">
            <v>0</v>
          </cell>
          <cell r="K264">
            <v>1049.6380290477282</v>
          </cell>
          <cell r="L264">
            <v>1069.751654315728</v>
          </cell>
          <cell r="M264">
            <v>1097.963548019728</v>
          </cell>
          <cell r="N264">
            <v>1120.068662723728</v>
          </cell>
          <cell r="O264">
            <v>1138.213678679728</v>
          </cell>
          <cell r="P264">
            <v>1171.177380467728</v>
          </cell>
          <cell r="Q264">
            <v>1196.4387924717278</v>
          </cell>
          <cell r="R264">
            <v>1221.846974099728</v>
          </cell>
          <cell r="S264">
            <v>1245.963980303728</v>
          </cell>
          <cell r="T264">
            <v>1266.513178967728</v>
          </cell>
          <cell r="U264">
            <v>1298.2876247157278</v>
          </cell>
          <cell r="V264">
            <v>1335.4234981557277</v>
          </cell>
          <cell r="W264">
            <v>1393.6196449437277</v>
          </cell>
          <cell r="X264">
            <v>1445.6739076557278</v>
          </cell>
          <cell r="Y264">
            <v>1488.0793852437278</v>
          </cell>
          <cell r="Z264">
            <v>1515.5080359477279</v>
          </cell>
          <cell r="AA264">
            <v>1543.5705063597277</v>
          </cell>
          <cell r="AB264">
            <v>1574.0304790317277</v>
          </cell>
          <cell r="AC264">
            <v>1671.6533530317279</v>
          </cell>
          <cell r="AD264">
            <v>1696.1634130317279</v>
          </cell>
          <cell r="AE264">
            <v>1738.1605918045268</v>
          </cell>
          <cell r="AF264">
            <v>1778.6281711570275</v>
          </cell>
          <cell r="AG264">
            <v>1822.6025976490537</v>
          </cell>
          <cell r="AH264">
            <v>1837.6966918322112</v>
          </cell>
          <cell r="AI264">
            <v>1855.7332483572798</v>
          </cell>
          <cell r="AJ264">
            <v>1882.4648074145352</v>
          </cell>
          <cell r="AK264">
            <v>1911.4607806152328</v>
          </cell>
          <cell r="AL264">
            <v>1937.7817703034375</v>
          </cell>
          <cell r="AM264">
            <v>1966.5025555104035</v>
          </cell>
          <cell r="AN264">
            <v>1990.9450113030061</v>
          </cell>
          <cell r="AO264">
            <v>2018.0271495049847</v>
          </cell>
          <cell r="AP264">
            <v>2045.3949267171206</v>
          </cell>
          <cell r="AQ264">
            <v>2069.7821021312179</v>
          </cell>
          <cell r="AR264">
            <v>2096.0901082967148</v>
          </cell>
          <cell r="AS264">
            <v>2114.9071227123059</v>
          </cell>
          <cell r="AT264">
            <v>2132.4705184472632</v>
          </cell>
          <cell r="AU264">
            <v>2150.0538708267281</v>
          </cell>
          <cell r="AV264">
            <v>2167.3322180443492</v>
          </cell>
          <cell r="AW264">
            <v>2183.0058439360587</v>
          </cell>
          <cell r="AX264">
            <v>2195.4672077345517</v>
          </cell>
          <cell r="AY264">
            <v>2210.5361249790176</v>
          </cell>
          <cell r="AZ264">
            <v>2227.8044214377837</v>
          </cell>
          <cell r="BA264">
            <v>2243.8853112553834</v>
          </cell>
          <cell r="BB264">
            <v>2261.1752296691038</v>
          </cell>
          <cell r="BC264">
            <v>2278.6380472669621</v>
          </cell>
          <cell r="BD264">
            <v>2296.2754930407987</v>
          </cell>
          <cell r="BE264">
            <v>2314.0893132723731</v>
          </cell>
          <cell r="BF264">
            <v>2332.081271706264</v>
          </cell>
        </row>
        <row r="265">
          <cell r="D265" t="str">
            <v>Stock Units</v>
          </cell>
          <cell r="E265">
            <v>0</v>
          </cell>
          <cell r="F265">
            <v>0</v>
          </cell>
          <cell r="G265">
            <v>0</v>
          </cell>
          <cell r="H265">
            <v>0</v>
          </cell>
          <cell r="I265">
            <v>0</v>
          </cell>
          <cell r="J265">
            <v>0</v>
          </cell>
          <cell r="K265">
            <v>109.79559948806087</v>
          </cell>
          <cell r="L265">
            <v>111.89955102474615</v>
          </cell>
          <cell r="M265">
            <v>114.85060814748999</v>
          </cell>
          <cell r="N265">
            <v>117.16287604700572</v>
          </cell>
          <cell r="O265">
            <v>119.06090455728835</v>
          </cell>
          <cell r="P265">
            <v>122.50901647682566</v>
          </cell>
          <cell r="Q265">
            <v>125.15144348321984</v>
          </cell>
          <cell r="R265">
            <v>127.80922307632272</v>
          </cell>
          <cell r="S265">
            <v>130.33194146184826</v>
          </cell>
          <cell r="T265">
            <v>132.4814554122527</v>
          </cell>
          <cell r="U265">
            <v>135.80516722790367</v>
          </cell>
          <cell r="V265">
            <v>139.68970206183749</v>
          </cell>
          <cell r="W265">
            <v>145.77721094361897</v>
          </cell>
          <cell r="X265">
            <v>151.22225849544807</v>
          </cell>
          <cell r="Y265">
            <v>155.65801130213327</v>
          </cell>
          <cell r="Z265">
            <v>158.52713862398394</v>
          </cell>
          <cell r="AA265">
            <v>161.46256557759463</v>
          </cell>
          <cell r="AB265">
            <v>164.64877917443462</v>
          </cell>
          <cell r="AC265">
            <v>174.86045374981344</v>
          </cell>
          <cell r="AD265">
            <v>177.4242868586708</v>
          </cell>
          <cell r="AE265">
            <v>181.81733026273849</v>
          </cell>
          <cell r="AF265">
            <v>186.05037252290649</v>
          </cell>
          <cell r="AG265">
            <v>190.65024255926181</v>
          </cell>
          <cell r="AH265">
            <v>192.22913459032944</v>
          </cell>
          <cell r="AI265">
            <v>194.1158178864433</v>
          </cell>
          <cell r="AJ265">
            <v>196.91202712307378</v>
          </cell>
          <cell r="AK265">
            <v>199.94510154702414</v>
          </cell>
          <cell r="AL265">
            <v>202.69836387361624</v>
          </cell>
          <cell r="AM265">
            <v>205.7026527258671</v>
          </cell>
          <cell r="AN265">
            <v>208.25941421167568</v>
          </cell>
          <cell r="AO265">
            <v>211.0922951830353</v>
          </cell>
          <cell r="AP265">
            <v>213.95505493687949</v>
          </cell>
          <cell r="AQ265">
            <v>216.50603391278466</v>
          </cell>
          <cell r="AR265">
            <v>219.2579381200826</v>
          </cell>
          <cell r="AS265">
            <v>221.22625988545317</v>
          </cell>
          <cell r="AT265">
            <v>223.06344900246256</v>
          </cell>
          <cell r="AU265">
            <v>224.90272565030341</v>
          </cell>
          <cell r="AV265">
            <v>226.71009775232477</v>
          </cell>
          <cell r="AW265">
            <v>228.34961071137135</v>
          </cell>
          <cell r="AX265">
            <v>229.65311046160014</v>
          </cell>
          <cell r="AY265">
            <v>231.22936890184849</v>
          </cell>
          <cell r="AZ265">
            <v>233.03568966134679</v>
          </cell>
          <cell r="BA265">
            <v>234.71780377017592</v>
          </cell>
          <cell r="BB265">
            <v>236.52638625747051</v>
          </cell>
          <cell r="BC265">
            <v>238.35305456963803</v>
          </cell>
          <cell r="BD265">
            <v>240.19798956492724</v>
          </cell>
          <cell r="BE265">
            <v>242.06137391016935</v>
          </cell>
          <cell r="BF265">
            <v>243.94339209886388</v>
          </cell>
        </row>
        <row r="266">
          <cell r="D266" t="str">
            <v>Stock Units</v>
          </cell>
          <cell r="E266">
            <v>0</v>
          </cell>
          <cell r="F266">
            <v>0</v>
          </cell>
          <cell r="G266">
            <v>0</v>
          </cell>
          <cell r="H266">
            <v>0</v>
          </cell>
          <cell r="I266">
            <v>0</v>
          </cell>
          <cell r="J266">
            <v>0</v>
          </cell>
          <cell r="K266">
            <v>1360.6418895063143</v>
          </cell>
          <cell r="L266">
            <v>1386.7151074463143</v>
          </cell>
          <cell r="M266">
            <v>1423.2860807663142</v>
          </cell>
          <cell r="N266">
            <v>1451.940859086314</v>
          </cell>
          <cell r="O266">
            <v>1475.462176066314</v>
          </cell>
          <cell r="P266">
            <v>1518.192900606314</v>
          </cell>
          <cell r="Q266">
            <v>1550.9391754263138</v>
          </cell>
          <cell r="R266">
            <v>1583.875707166314</v>
          </cell>
          <cell r="S266">
            <v>1615.1384929863141</v>
          </cell>
          <cell r="T266">
            <v>1641.776343106314</v>
          </cell>
          <cell r="U266">
            <v>1682.9654394463139</v>
          </cell>
          <cell r="V266">
            <v>1731.1045346463138</v>
          </cell>
          <cell r="W266">
            <v>1806.5439841863135</v>
          </cell>
          <cell r="X266">
            <v>1874.0217321463138</v>
          </cell>
          <cell r="Y266">
            <v>1928.9917956863137</v>
          </cell>
          <cell r="Z266">
            <v>1964.547454006314</v>
          </cell>
          <cell r="AA266">
            <v>2000.9247304663138</v>
          </cell>
          <cell r="AB266">
            <v>2040.4098802263138</v>
          </cell>
          <cell r="AC266">
            <v>2166.9580502263138</v>
          </cell>
          <cell r="AD266">
            <v>2198.7303502263139</v>
          </cell>
          <cell r="AE266">
            <v>2253.1711375243867</v>
          </cell>
          <cell r="AF266">
            <v>2305.6291107591096</v>
          </cell>
          <cell r="AG266">
            <v>2362.6329969524772</v>
          </cell>
          <cell r="AH266">
            <v>2382.1994153380515</v>
          </cell>
          <cell r="AI266">
            <v>2405.5801367594368</v>
          </cell>
          <cell r="AJ266">
            <v>2440.2321577595826</v>
          </cell>
          <cell r="AK266">
            <v>2477.8195304271535</v>
          </cell>
          <cell r="AL266">
            <v>2511.9393318748266</v>
          </cell>
          <cell r="AM266">
            <v>2549.1699793653379</v>
          </cell>
          <cell r="AN266">
            <v>2580.8546442816746</v>
          </cell>
          <cell r="AO266">
            <v>2615.9611197286836</v>
          </cell>
          <cell r="AP266">
            <v>2651.4378679666379</v>
          </cell>
          <cell r="AQ266">
            <v>2683.0508731330601</v>
          </cell>
          <cell r="AR266">
            <v>2717.1538440883342</v>
          </cell>
          <cell r="AS266">
            <v>2741.5462701826186</v>
          </cell>
          <cell r="AT266">
            <v>2764.3136350242298</v>
          </cell>
          <cell r="AU266">
            <v>2787.1068695902031</v>
          </cell>
          <cell r="AV266">
            <v>2809.5047270945265</v>
          </cell>
          <cell r="AW266">
            <v>2829.8223902874834</v>
          </cell>
          <cell r="AX266">
            <v>2845.9760100262706</v>
          </cell>
          <cell r="AY266">
            <v>2865.5097916394675</v>
          </cell>
          <cell r="AZ266">
            <v>2887.8946203823125</v>
          </cell>
          <cell r="BA266">
            <v>2908.7402182940154</v>
          </cell>
          <cell r="BB266">
            <v>2931.1530754969867</v>
          </cell>
          <cell r="BC266">
            <v>2953.7900612719877</v>
          </cell>
          <cell r="BD266">
            <v>2976.6534169047386</v>
          </cell>
          <cell r="BE266">
            <v>2999.7454060938171</v>
          </cell>
          <cell r="BF266">
            <v>3023.0683151747867</v>
          </cell>
        </row>
        <row r="267">
          <cell r="D267" t="str">
            <v>Stock Units</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row>
        <row r="268">
          <cell r="D268" t="str">
            <v>Stock Units</v>
          </cell>
          <cell r="E268">
            <v>0</v>
          </cell>
          <cell r="F268">
            <v>0</v>
          </cell>
          <cell r="G268">
            <v>0</v>
          </cell>
          <cell r="H268">
            <v>0</v>
          </cell>
          <cell r="I268">
            <v>0</v>
          </cell>
          <cell r="J268">
            <v>0</v>
          </cell>
          <cell r="K268">
            <v>25674.309773964291</v>
          </cell>
          <cell r="L268">
            <v>26166.292182677669</v>
          </cell>
          <cell r="M268">
            <v>26856.359499430455</v>
          </cell>
          <cell r="N268">
            <v>27397.054050117033</v>
          </cell>
          <cell r="O268">
            <v>27840.883968256065</v>
          </cell>
          <cell r="P268">
            <v>28647.181251300874</v>
          </cell>
          <cell r="Q268">
            <v>29265.07932584648</v>
          </cell>
          <cell r="R268">
            <v>29886.567408268802</v>
          </cell>
          <cell r="S268">
            <v>30476.473138593636</v>
          </cell>
          <cell r="T268">
            <v>30979.109740456195</v>
          </cell>
          <cell r="U268">
            <v>31756.31763542003</v>
          </cell>
          <cell r="V268">
            <v>32664.666887295258</v>
          </cell>
          <cell r="W268">
            <v>34088.153707453399</v>
          </cell>
          <cell r="X268">
            <v>35361.409085915337</v>
          </cell>
          <cell r="Y268">
            <v>36398.653676505244</v>
          </cell>
          <cell r="Z268">
            <v>37069.562747411575</v>
          </cell>
          <cell r="AA268">
            <v>37755.975147154793</v>
          </cell>
          <cell r="AB268">
            <v>38501.030825822338</v>
          </cell>
          <cell r="AC268">
            <v>40888.901538142643</v>
          </cell>
          <cell r="AD268">
            <v>41488.421425574088</v>
          </cell>
          <cell r="AE268">
            <v>42515.678963511833</v>
          </cell>
          <cell r="AF268">
            <v>43505.522261244842</v>
          </cell>
          <cell r="AG268">
            <v>44581.143586543993</v>
          </cell>
          <cell r="AH268">
            <v>44950.347482640784</v>
          </cell>
          <cell r="AI268">
            <v>45391.524466196104</v>
          </cell>
          <cell r="AJ268">
            <v>46045.382566783075</v>
          </cell>
          <cell r="AK268">
            <v>46754.628590221902</v>
          </cell>
          <cell r="AL268">
            <v>47398.444100055684</v>
          </cell>
          <cell r="AM268">
            <v>48100.958982280485</v>
          </cell>
          <cell r="AN268">
            <v>48698.825260263038</v>
          </cell>
          <cell r="AO268">
            <v>49361.258581366812</v>
          </cell>
          <cell r="AP268">
            <v>50030.678677175165</v>
          </cell>
          <cell r="AQ268">
            <v>50627.192788484164</v>
          </cell>
          <cell r="AR268">
            <v>51270.690719329075</v>
          </cell>
          <cell r="AS268">
            <v>51730.957824518977</v>
          </cell>
          <cell r="AT268">
            <v>52160.561221407246</v>
          </cell>
          <cell r="AU268">
            <v>52590.652760930374</v>
          </cell>
          <cell r="AV268">
            <v>53013.283826660503</v>
          </cell>
          <cell r="AW268">
            <v>53396.663158667041</v>
          </cell>
          <cell r="AX268">
            <v>53701.470059250503</v>
          </cell>
          <cell r="AY268">
            <v>54070.058123503142</v>
          </cell>
          <cell r="AZ268">
            <v>54492.443346105298</v>
          </cell>
          <cell r="BA268">
            <v>54885.784417210161</v>
          </cell>
          <cell r="BB268">
            <v>55308.698516200238</v>
          </cell>
          <cell r="BC268">
            <v>55735.841756180213</v>
          </cell>
          <cell r="BD268">
            <v>56167.25642855998</v>
          </cell>
          <cell r="BE268">
            <v>56602.985247663557</v>
          </cell>
          <cell r="BF268">
            <v>57043.071354958156</v>
          </cell>
        </row>
        <row r="269">
          <cell r="D269" t="str">
            <v>Stock Units</v>
          </cell>
          <cell r="E269">
            <v>0</v>
          </cell>
          <cell r="F269">
            <v>0</v>
          </cell>
          <cell r="G269">
            <v>0</v>
          </cell>
          <cell r="H269">
            <v>0</v>
          </cell>
          <cell r="I269">
            <v>0</v>
          </cell>
          <cell r="J269">
            <v>0</v>
          </cell>
          <cell r="K269">
            <v>236.03162875517046</v>
          </cell>
          <cell r="L269">
            <v>240.55457057015431</v>
          </cell>
          <cell r="M269">
            <v>246.89856634483488</v>
          </cell>
          <cell r="N269">
            <v>251.86933348837911</v>
          </cell>
          <cell r="O269">
            <v>255.94959501793588</v>
          </cell>
          <cell r="P269">
            <v>263.36212772683564</v>
          </cell>
          <cell r="Q269">
            <v>269.04265001638043</v>
          </cell>
          <cell r="R269">
            <v>274.75617632487831</v>
          </cell>
          <cell r="S269">
            <v>280.17935659988512</v>
          </cell>
          <cell r="T269">
            <v>284.80024560738218</v>
          </cell>
          <cell r="U269">
            <v>291.94535084856449</v>
          </cell>
          <cell r="V269">
            <v>300.29607790943635</v>
          </cell>
          <cell r="W269">
            <v>313.38261911079559</v>
          </cell>
          <cell r="X269">
            <v>325.08803761845928</v>
          </cell>
          <cell r="Y269">
            <v>334.62373818022064</v>
          </cell>
          <cell r="Z269">
            <v>340.7916064558159</v>
          </cell>
          <cell r="AA269">
            <v>347.10200148242075</v>
          </cell>
          <cell r="AB269">
            <v>353.95152175764628</v>
          </cell>
          <cell r="AC269">
            <v>375.90393327124724</v>
          </cell>
          <cell r="AD269">
            <v>381.41549937555033</v>
          </cell>
          <cell r="AE269">
            <v>390.85938596744427</v>
          </cell>
          <cell r="AF269">
            <v>399.95931222965817</v>
          </cell>
          <cell r="AG269">
            <v>409.8478216217045</v>
          </cell>
          <cell r="AH269">
            <v>413.24202375238264</v>
          </cell>
          <cell r="AI269">
            <v>417.2978960587709</v>
          </cell>
          <cell r="AJ269">
            <v>423.30900965111402</v>
          </cell>
          <cell r="AK269">
            <v>429.82932102751391</v>
          </cell>
          <cell r="AL269">
            <v>435.74811007157263</v>
          </cell>
          <cell r="AM269">
            <v>442.20654004831204</v>
          </cell>
          <cell r="AN269">
            <v>447.70290402508061</v>
          </cell>
          <cell r="AO269">
            <v>453.79285219110204</v>
          </cell>
          <cell r="AP269">
            <v>459.94703187211985</v>
          </cell>
          <cell r="AQ269">
            <v>465.43096497518172</v>
          </cell>
          <cell r="AR269">
            <v>471.3468344203626</v>
          </cell>
          <cell r="AS269">
            <v>475.57820793952794</v>
          </cell>
          <cell r="AT269">
            <v>479.527680793093</v>
          </cell>
          <cell r="AU269">
            <v>483.48164128828057</v>
          </cell>
          <cell r="AV269">
            <v>487.36701541070289</v>
          </cell>
          <cell r="AW269">
            <v>490.89153657451374</v>
          </cell>
          <cell r="AX269">
            <v>493.69371781459085</v>
          </cell>
          <cell r="AY269">
            <v>497.08225841845501</v>
          </cell>
          <cell r="AZ269">
            <v>500.96537243128046</v>
          </cell>
          <cell r="BA269">
            <v>504.5814748498675</v>
          </cell>
          <cell r="BB269">
            <v>508.46945098192225</v>
          </cell>
          <cell r="BC269">
            <v>512.39630687529746</v>
          </cell>
          <cell r="BD269">
            <v>516.36243132760649</v>
          </cell>
          <cell r="BE269">
            <v>520.36821702443865</v>
          </cell>
          <cell r="BF269">
            <v>524.41406057823895</v>
          </cell>
        </row>
        <row r="270">
          <cell r="D270" t="str">
            <v>Stock Units</v>
          </cell>
          <cell r="E270">
            <v>0</v>
          </cell>
          <cell r="F270">
            <v>0</v>
          </cell>
          <cell r="G270">
            <v>0</v>
          </cell>
          <cell r="H270">
            <v>0</v>
          </cell>
          <cell r="I270">
            <v>0</v>
          </cell>
          <cell r="J270">
            <v>0</v>
          </cell>
          <cell r="K270">
            <v>2028.9878813720911</v>
          </cell>
          <cell r="L270">
            <v>2082.0533851537693</v>
          </cell>
          <cell r="M270">
            <v>2151.521323735361</v>
          </cell>
          <cell r="N270">
            <v>2209.689900195227</v>
          </cell>
          <cell r="O270">
            <v>2260.5796543747947</v>
          </cell>
          <cell r="P270">
            <v>2341.5781680751047</v>
          </cell>
          <cell r="Q270">
            <v>2407.9492875287583</v>
          </cell>
          <cell r="R270">
            <v>2475.287685251009</v>
          </cell>
          <cell r="S270">
            <v>2540.667060804305</v>
          </cell>
          <cell r="T270">
            <v>2599.3635411337732</v>
          </cell>
          <cell r="U270">
            <v>2681.7922926865117</v>
          </cell>
          <cell r="V270">
            <v>2776.2095794238558</v>
          </cell>
          <cell r="W270">
            <v>2915.6731555739507</v>
          </cell>
          <cell r="X270">
            <v>3043.7488819693172</v>
          </cell>
          <cell r="Y270">
            <v>3152.762432996346</v>
          </cell>
          <cell r="Z270">
            <v>3230.9709126925914</v>
          </cell>
          <cell r="AA270">
            <v>3311.2664821142143</v>
          </cell>
          <cell r="AB270">
            <v>3397.4811925639024</v>
          </cell>
          <cell r="AC270">
            <v>3630.362719102282</v>
          </cell>
          <cell r="AD270">
            <v>3706.0832083935929</v>
          </cell>
          <cell r="AE270">
            <v>3820.8946040861861</v>
          </cell>
          <cell r="AF270">
            <v>3933.4370738757998</v>
          </cell>
          <cell r="AG270">
            <v>4054.8546577190964</v>
          </cell>
          <cell r="AH270">
            <v>4112.8036746094003</v>
          </cell>
          <cell r="AI270">
            <v>4153.1698657677707</v>
          </cell>
          <cell r="AJ270">
            <v>4212.9956546519552</v>
          </cell>
          <cell r="AK270">
            <v>4277.8892498021996</v>
          </cell>
          <cell r="AL270">
            <v>4336.7961758418151</v>
          </cell>
          <cell r="AM270">
            <v>4401.0738945001131</v>
          </cell>
          <cell r="AN270">
            <v>4455.7766223480194</v>
          </cell>
          <cell r="AO270">
            <v>4516.3870146986337</v>
          </cell>
          <cell r="AP270">
            <v>4577.6366731347825</v>
          </cell>
          <cell r="AQ270">
            <v>4632.2156823381147</v>
          </cell>
          <cell r="AR270">
            <v>4691.0935509820565</v>
          </cell>
          <cell r="AS270">
            <v>4733.2064232408957</v>
          </cell>
          <cell r="AT270">
            <v>4772.5136706438016</v>
          </cell>
          <cell r="AU270">
            <v>4811.865581434975</v>
          </cell>
          <cell r="AV270">
            <v>4850.5348842876447</v>
          </cell>
          <cell r="AW270">
            <v>4885.612787212749</v>
          </cell>
          <cell r="AX270">
            <v>4913.5015803138504</v>
          </cell>
          <cell r="AY270">
            <v>4947.2261326248381</v>
          </cell>
          <cell r="AZ270">
            <v>4985.8729416687447</v>
          </cell>
          <cell r="BA270">
            <v>5021.8623097874151</v>
          </cell>
          <cell r="BB270">
            <v>5060.5575092192375</v>
          </cell>
          <cell r="BC270">
            <v>5099.6396606453773</v>
          </cell>
          <cell r="BD270">
            <v>5139.1126335857798</v>
          </cell>
          <cell r="BE270">
            <v>5178.9803362555849</v>
          </cell>
          <cell r="BF270">
            <v>5219.2467159520893</v>
          </cell>
        </row>
        <row r="271">
          <cell r="D271" t="str">
            <v>Stock Units</v>
          </cell>
          <cell r="E271">
            <v>0</v>
          </cell>
          <cell r="F271">
            <v>0</v>
          </cell>
          <cell r="G271">
            <v>0</v>
          </cell>
          <cell r="H271">
            <v>0</v>
          </cell>
          <cell r="I271">
            <v>0</v>
          </cell>
          <cell r="J271">
            <v>0</v>
          </cell>
          <cell r="K271">
            <v>980.93536171988717</v>
          </cell>
          <cell r="L271">
            <v>1003.1567915937379</v>
          </cell>
          <cell r="M271">
            <v>1033.1270431337971</v>
          </cell>
          <cell r="N271">
            <v>1057.512197386196</v>
          </cell>
          <cell r="O271">
            <v>1078.28726881834</v>
          </cell>
          <cell r="P271">
            <v>1113.2644302374099</v>
          </cell>
          <cell r="Q271">
            <v>1141.1065492347577</v>
          </cell>
          <cell r="R271">
            <v>1169.2508454118511</v>
          </cell>
          <cell r="S271">
            <v>1196.3180786252237</v>
          </cell>
          <cell r="T271">
            <v>1220.1026431301159</v>
          </cell>
          <cell r="U271">
            <v>1254.8686029365376</v>
          </cell>
          <cell r="V271">
            <v>1295.0372711290274</v>
          </cell>
          <cell r="W271">
            <v>1355.9344637550123</v>
          </cell>
          <cell r="X271">
            <v>1411.2087720799691</v>
          </cell>
          <cell r="Y271">
            <v>1457.3666933022637</v>
          </cell>
          <cell r="Z271">
            <v>1489.0804382734659</v>
          </cell>
          <cell r="AA271">
            <v>1521.5945795016796</v>
          </cell>
          <cell r="AB271">
            <v>1556.659422117134</v>
          </cell>
          <cell r="AC271">
            <v>1658.55595188234</v>
          </cell>
          <cell r="AD271">
            <v>1688.303458538878</v>
          </cell>
          <cell r="AE271">
            <v>1735.6699415230096</v>
          </cell>
          <cell r="AF271">
            <v>1781.7729896800415</v>
          </cell>
          <cell r="AG271">
            <v>1831.6593875237911</v>
          </cell>
          <cell r="AH271">
            <v>1852.7110228474212</v>
          </cell>
          <cell r="AI271">
            <v>1870.8949414650733</v>
          </cell>
          <cell r="AJ271">
            <v>1897.8449024370855</v>
          </cell>
          <cell r="AK271">
            <v>1927.077778246183</v>
          </cell>
          <cell r="AL271">
            <v>1953.613815419418</v>
          </cell>
          <cell r="AM271">
            <v>1982.5692548966074</v>
          </cell>
          <cell r="AN271">
            <v>2007.2114101955137</v>
          </cell>
          <cell r="AO271">
            <v>2034.5148146104486</v>
          </cell>
          <cell r="AP271">
            <v>2062.1061917605066</v>
          </cell>
          <cell r="AQ271">
            <v>2086.6926150297154</v>
          </cell>
          <cell r="AR271">
            <v>2113.2155626023964</v>
          </cell>
          <cell r="AS271">
            <v>2132.1863155997726</v>
          </cell>
          <cell r="AT271">
            <v>2149.893207613788</v>
          </cell>
          <cell r="AU271">
            <v>2167.6202193218874</v>
          </cell>
          <cell r="AV271">
            <v>2185.0397339180395</v>
          </cell>
          <cell r="AW271">
            <v>2200.8414163102548</v>
          </cell>
          <cell r="AX271">
            <v>2213.4045918178304</v>
          </cell>
          <cell r="AY271">
            <v>2228.5966249782987</v>
          </cell>
          <cell r="AZ271">
            <v>2246.0060066989872</v>
          </cell>
          <cell r="BA271">
            <v>2262.2182804407203</v>
          </cell>
          <cell r="BB271">
            <v>2279.6494607718423</v>
          </cell>
          <cell r="BC271">
            <v>2297.2549529062749</v>
          </cell>
          <cell r="BD271">
            <v>2315.0364999620519</v>
          </cell>
          <cell r="BE271">
            <v>2332.995862488387</v>
          </cell>
          <cell r="BF271">
            <v>2351.1348186399855</v>
          </cell>
        </row>
        <row r="272">
          <cell r="D272"/>
          <cell r="E272"/>
          <cell r="F272"/>
          <cell r="G272"/>
          <cell r="H272"/>
          <cell r="I272"/>
          <cell r="J272"/>
          <cell r="K272"/>
          <cell r="L272"/>
          <cell r="M272"/>
          <cell r="N272"/>
          <cell r="O272"/>
          <cell r="P272"/>
          <cell r="Q272"/>
          <cell r="R272"/>
          <cell r="S272"/>
          <cell r="T272"/>
          <cell r="U272"/>
          <cell r="V272"/>
          <cell r="W272"/>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cell r="BD272"/>
          <cell r="BE272"/>
          <cell r="BF272"/>
        </row>
        <row r="274">
          <cell r="D274" t="str">
            <v>OtherHealth</v>
          </cell>
        </row>
        <row r="276">
          <cell r="D276"/>
        </row>
        <row r="278">
          <cell r="D278"/>
          <cell r="E278"/>
          <cell r="F278"/>
          <cell r="G278"/>
          <cell r="H278"/>
          <cell r="I278"/>
          <cell r="J278"/>
          <cell r="K278"/>
          <cell r="L278"/>
          <cell r="M278"/>
          <cell r="N278"/>
          <cell r="O278"/>
          <cell r="P278"/>
          <cell r="Q278"/>
          <cell r="R278"/>
          <cell r="S278"/>
          <cell r="T278"/>
          <cell r="U278"/>
          <cell r="V278"/>
          <cell r="W278"/>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cell r="BD278"/>
          <cell r="BE278"/>
          <cell r="BF278"/>
        </row>
        <row r="279">
          <cell r="D279" t="str">
            <v>SHIPMENTS</v>
          </cell>
          <cell r="E279">
            <v>1981</v>
          </cell>
          <cell r="F279">
            <v>1982</v>
          </cell>
          <cell r="G279">
            <v>1983</v>
          </cell>
          <cell r="H279">
            <v>1984</v>
          </cell>
          <cell r="I279">
            <v>1985</v>
          </cell>
          <cell r="J279">
            <v>1986</v>
          </cell>
          <cell r="K279">
            <v>1987</v>
          </cell>
          <cell r="L279">
            <v>1988</v>
          </cell>
          <cell r="M279">
            <v>1989</v>
          </cell>
          <cell r="N279">
            <v>1990</v>
          </cell>
          <cell r="O279">
            <v>1991</v>
          </cell>
          <cell r="P279">
            <v>1992</v>
          </cell>
          <cell r="Q279">
            <v>1993</v>
          </cell>
          <cell r="R279">
            <v>1994</v>
          </cell>
          <cell r="S279">
            <v>1995</v>
          </cell>
          <cell r="T279">
            <v>1996</v>
          </cell>
          <cell r="U279">
            <v>1997</v>
          </cell>
          <cell r="V279">
            <v>1998</v>
          </cell>
          <cell r="W279">
            <v>1999</v>
          </cell>
          <cell r="X279">
            <v>2000</v>
          </cell>
          <cell r="Y279">
            <v>2001</v>
          </cell>
          <cell r="Z279">
            <v>2002</v>
          </cell>
          <cell r="AA279">
            <v>2003</v>
          </cell>
          <cell r="AB279">
            <v>2004</v>
          </cell>
          <cell r="AC279">
            <v>2005</v>
          </cell>
          <cell r="AD279">
            <v>2006</v>
          </cell>
          <cell r="AE279">
            <v>2007</v>
          </cell>
          <cell r="AF279">
            <v>2008</v>
          </cell>
          <cell r="AG279">
            <v>2009</v>
          </cell>
          <cell r="AH279">
            <v>2010</v>
          </cell>
          <cell r="AI279">
            <v>2011</v>
          </cell>
          <cell r="AJ279">
            <v>2012</v>
          </cell>
          <cell r="AK279">
            <v>2013</v>
          </cell>
          <cell r="AL279">
            <v>2014</v>
          </cell>
          <cell r="AM279">
            <v>2015</v>
          </cell>
          <cell r="AN279">
            <v>2016</v>
          </cell>
          <cell r="AO279">
            <v>2017</v>
          </cell>
          <cell r="AP279">
            <v>2018</v>
          </cell>
          <cell r="AQ279">
            <v>2019</v>
          </cell>
          <cell r="AR279">
            <v>2020</v>
          </cell>
          <cell r="AS279">
            <v>2021</v>
          </cell>
          <cell r="AT279">
            <v>2022</v>
          </cell>
          <cell r="AU279">
            <v>2023</v>
          </cell>
          <cell r="AV279">
            <v>2024</v>
          </cell>
          <cell r="AW279">
            <v>2025</v>
          </cell>
          <cell r="AX279">
            <v>2026</v>
          </cell>
          <cell r="AY279">
            <v>2027</v>
          </cell>
          <cell r="AZ279">
            <v>2028</v>
          </cell>
          <cell r="BA279">
            <v>2029</v>
          </cell>
          <cell r="BB279">
            <v>2030</v>
          </cell>
          <cell r="BC279">
            <v>2031</v>
          </cell>
          <cell r="BD279">
            <v>2032</v>
          </cell>
          <cell r="BE279">
            <v>2033</v>
          </cell>
          <cell r="BF279">
            <v>2034</v>
          </cell>
        </row>
        <row r="280">
          <cell r="D280" t="str">
            <v>Stock Units</v>
          </cell>
          <cell r="E280">
            <v>0</v>
          </cell>
          <cell r="F280">
            <v>0</v>
          </cell>
          <cell r="G280">
            <v>0</v>
          </cell>
          <cell r="H280">
            <v>0</v>
          </cell>
          <cell r="I280">
            <v>0</v>
          </cell>
          <cell r="J280">
            <v>0</v>
          </cell>
          <cell r="K280">
            <v>2034.8936778692655</v>
          </cell>
          <cell r="L280">
            <v>2072.2611238532654</v>
          </cell>
          <cell r="M280">
            <v>2124.3361570052657</v>
          </cell>
          <cell r="N280">
            <v>2164.7694381572655</v>
          </cell>
          <cell r="O280">
            <v>2198.1943430852652</v>
          </cell>
          <cell r="P280">
            <v>2258.3692588292656</v>
          </cell>
          <cell r="Q280">
            <v>2305.4433423812657</v>
          </cell>
          <cell r="R280">
            <v>2351.9973960452658</v>
          </cell>
          <cell r="S280">
            <v>2395.6367291972656</v>
          </cell>
          <cell r="T280">
            <v>2433.3363268292655</v>
          </cell>
          <cell r="U280">
            <v>2491.4380390532656</v>
          </cell>
          <cell r="V280">
            <v>2558.685493773266</v>
          </cell>
          <cell r="W280">
            <v>2663.633969517266</v>
          </cell>
          <cell r="X280">
            <v>2757.514729773266</v>
          </cell>
          <cell r="Y280">
            <v>2834.6457559172659</v>
          </cell>
          <cell r="Z280">
            <v>2910.2394402692662</v>
          </cell>
          <cell r="AA280">
            <v>2988.239700525266</v>
          </cell>
          <cell r="AB280">
            <v>3068.6348444612659</v>
          </cell>
          <cell r="AC280">
            <v>3165.5905724612658</v>
          </cell>
          <cell r="AD280">
            <v>3251.6703644612662</v>
          </cell>
          <cell r="AE280">
            <v>3321.7489561686448</v>
          </cell>
          <cell r="AF280">
            <v>3394.9468152371774</v>
          </cell>
          <cell r="AG280">
            <v>3471.3980321587542</v>
          </cell>
          <cell r="AH280">
            <v>3524.6070956310682</v>
          </cell>
          <cell r="AI280">
            <v>3583.8590176574198</v>
          </cell>
          <cell r="AJ280">
            <v>3656.2470366540006</v>
          </cell>
          <cell r="AK280">
            <v>3739.3147727641262</v>
          </cell>
          <cell r="AL280">
            <v>3819.1182200616026</v>
          </cell>
          <cell r="AM280">
            <v>3902.414605740315</v>
          </cell>
          <cell r="AN280">
            <v>3977.9223065845767</v>
          </cell>
          <cell r="AO280">
            <v>4061.0382856221468</v>
          </cell>
          <cell r="AP280">
            <v>4147.6100782994299</v>
          </cell>
          <cell r="AQ280">
            <v>4225.7408653320199</v>
          </cell>
          <cell r="AR280">
            <v>4303.6688392557708</v>
          </cell>
          <cell r="AS280">
            <v>4380.8434624150104</v>
          </cell>
          <cell r="AT280">
            <v>4449.0612056427235</v>
          </cell>
          <cell r="AU280">
            <v>4515.5969121254593</v>
          </cell>
          <cell r="AV280">
            <v>4581.2537900599746</v>
          </cell>
          <cell r="AW280">
            <v>4644.2920253336197</v>
          </cell>
          <cell r="AX280">
            <v>4698.3871685906151</v>
          </cell>
          <cell r="AY280">
            <v>4758.1634139364824</v>
          </cell>
          <cell r="AZ280">
            <v>4822.4580547588566</v>
          </cell>
          <cell r="BA280">
            <v>4885.8644934090034</v>
          </cell>
          <cell r="BB280">
            <v>4943.6752818451114</v>
          </cell>
          <cell r="BC280">
            <v>5002.0641781655804</v>
          </cell>
          <cell r="BD280">
            <v>5061.0369634492536</v>
          </cell>
          <cell r="BE280">
            <v>5120.5994765857631</v>
          </cell>
          <cell r="BF280">
            <v>5180.7576148536391</v>
          </cell>
        </row>
        <row r="281">
          <cell r="D281" t="str">
            <v>Stock Units</v>
          </cell>
          <cell r="E281">
            <v>0</v>
          </cell>
          <cell r="F281">
            <v>0</v>
          </cell>
          <cell r="G281">
            <v>0</v>
          </cell>
          <cell r="H281">
            <v>0</v>
          </cell>
          <cell r="I281">
            <v>0</v>
          </cell>
          <cell r="J281">
            <v>0</v>
          </cell>
          <cell r="K281">
            <v>508.72341946731638</v>
          </cell>
          <cell r="L281">
            <v>518.06528096331635</v>
          </cell>
          <cell r="M281">
            <v>531.08403925131643</v>
          </cell>
          <cell r="N281">
            <v>541.19235953931639</v>
          </cell>
          <cell r="O281">
            <v>549.54858577131631</v>
          </cell>
          <cell r="P281">
            <v>564.5923147073164</v>
          </cell>
          <cell r="Q281">
            <v>576.36083559531642</v>
          </cell>
          <cell r="R281">
            <v>587.99934901131644</v>
          </cell>
          <cell r="S281">
            <v>598.9091822993164</v>
          </cell>
          <cell r="T281">
            <v>608.33408170731639</v>
          </cell>
          <cell r="U281">
            <v>622.8595097633164</v>
          </cell>
          <cell r="V281">
            <v>639.6713734433165</v>
          </cell>
          <cell r="W281">
            <v>665.9084923793165</v>
          </cell>
          <cell r="X281">
            <v>689.37868244331651</v>
          </cell>
          <cell r="Y281">
            <v>708.66143897931647</v>
          </cell>
          <cell r="Z281">
            <v>727.55986006731655</v>
          </cell>
          <cell r="AA281">
            <v>747.0599251313165</v>
          </cell>
          <cell r="AB281">
            <v>767.15871111531646</v>
          </cell>
          <cell r="AC281">
            <v>791.39764311531644</v>
          </cell>
          <cell r="AD281">
            <v>812.91759111531655</v>
          </cell>
          <cell r="AE281">
            <v>830.4372390421612</v>
          </cell>
          <cell r="AF281">
            <v>848.73670380929434</v>
          </cell>
          <cell r="AG281">
            <v>867.84950803968854</v>
          </cell>
          <cell r="AH281">
            <v>881.15177390776705</v>
          </cell>
          <cell r="AI281">
            <v>895.96475441435496</v>
          </cell>
          <cell r="AJ281">
            <v>914.06175916350014</v>
          </cell>
          <cell r="AK281">
            <v>934.82869319103156</v>
          </cell>
          <cell r="AL281">
            <v>954.77955501540066</v>
          </cell>
          <cell r="AM281">
            <v>975.60365143507875</v>
          </cell>
          <cell r="AN281">
            <v>994.48057664614419</v>
          </cell>
          <cell r="AO281">
            <v>1015.2595714055367</v>
          </cell>
          <cell r="AP281">
            <v>1036.9025195748575</v>
          </cell>
          <cell r="AQ281">
            <v>1056.435216333005</v>
          </cell>
          <cell r="AR281">
            <v>1075.9172098139427</v>
          </cell>
          <cell r="AS281">
            <v>1095.2108656037526</v>
          </cell>
          <cell r="AT281">
            <v>1112.2653014106809</v>
          </cell>
          <cell r="AU281">
            <v>1128.8992280313648</v>
          </cell>
          <cell r="AV281">
            <v>1145.3134475149936</v>
          </cell>
          <cell r="AW281">
            <v>1161.0730063334049</v>
          </cell>
          <cell r="AX281">
            <v>1174.5967921476538</v>
          </cell>
          <cell r="AY281">
            <v>1189.5408534841206</v>
          </cell>
          <cell r="AZ281">
            <v>1205.6145136897142</v>
          </cell>
          <cell r="BA281">
            <v>1221.4661233522509</v>
          </cell>
          <cell r="BB281">
            <v>1235.9188204612778</v>
          </cell>
          <cell r="BC281">
            <v>1250.5160445413951</v>
          </cell>
          <cell r="BD281">
            <v>1265.2592408623134</v>
          </cell>
          <cell r="BE281">
            <v>1280.1498691464408</v>
          </cell>
          <cell r="BF281">
            <v>1295.1894037134098</v>
          </cell>
        </row>
        <row r="282">
          <cell r="D282" t="str">
            <v>Stock Units</v>
          </cell>
          <cell r="E282">
            <v>0</v>
          </cell>
          <cell r="F282">
            <v>0</v>
          </cell>
          <cell r="G282">
            <v>0</v>
          </cell>
          <cell r="H282">
            <v>0</v>
          </cell>
          <cell r="I282">
            <v>0</v>
          </cell>
          <cell r="J282">
            <v>0</v>
          </cell>
          <cell r="K282">
            <v>239.46366338419602</v>
          </cell>
          <cell r="L282">
            <v>243.8610162306648</v>
          </cell>
          <cell r="M282">
            <v>249.98913896506181</v>
          </cell>
          <cell r="N282">
            <v>254.74727533975408</v>
          </cell>
          <cell r="O282">
            <v>258.68067503988402</v>
          </cell>
          <cell r="P282">
            <v>265.76198151039307</v>
          </cell>
          <cell r="Q282">
            <v>271.30159894613996</v>
          </cell>
          <cell r="R282">
            <v>276.78001993540704</v>
          </cell>
          <cell r="S282">
            <v>281.91544037425945</v>
          </cell>
          <cell r="T282">
            <v>286.35188039825209</v>
          </cell>
          <cell r="U282">
            <v>293.18921495256745</v>
          </cell>
          <cell r="V282">
            <v>301.10280868753637</v>
          </cell>
          <cell r="W282">
            <v>313.45300994943261</v>
          </cell>
          <cell r="X282">
            <v>324.50077672795794</v>
          </cell>
          <cell r="Y282">
            <v>333.57745640016782</v>
          </cell>
          <cell r="Z282">
            <v>342.47322367317497</v>
          </cell>
          <cell r="AA282">
            <v>351.65219369453769</v>
          </cell>
          <cell r="AB282">
            <v>361.11299053841634</v>
          </cell>
          <cell r="AC282">
            <v>372.52261555492953</v>
          </cell>
          <cell r="AD282">
            <v>382.65237445086041</v>
          </cell>
          <cell r="AE282">
            <v>390.89913273487349</v>
          </cell>
          <cell r="AF282">
            <v>399.51296237868303</v>
          </cell>
          <cell r="AG282">
            <v>408.5096429784233</v>
          </cell>
          <cell r="AH282">
            <v>414.77121693823057</v>
          </cell>
          <cell r="AI282">
            <v>421.74390669853381</v>
          </cell>
          <cell r="AJ282">
            <v>430.2624354072164</v>
          </cell>
          <cell r="AK282">
            <v>440.03773945100846</v>
          </cell>
          <cell r="AL282">
            <v>449.42890619764233</v>
          </cell>
          <cell r="AM282">
            <v>459.23111742775103</v>
          </cell>
          <cell r="AN282">
            <v>468.11676627246999</v>
          </cell>
          <cell r="AO282">
            <v>477.89774748173949</v>
          </cell>
          <cell r="AP282">
            <v>488.08540438278527</v>
          </cell>
          <cell r="AQ282">
            <v>497.27973462686225</v>
          </cell>
          <cell r="AR282">
            <v>506.45019808588154</v>
          </cell>
          <cell r="AS282">
            <v>515.53200819861297</v>
          </cell>
          <cell r="AT282">
            <v>523.55978423368106</v>
          </cell>
          <cell r="AU282">
            <v>531.3896203541093</v>
          </cell>
          <cell r="AV282">
            <v>539.11603706450512</v>
          </cell>
          <cell r="AW282">
            <v>546.53429528412289</v>
          </cell>
          <cell r="AX282">
            <v>552.90014197011624</v>
          </cell>
          <cell r="AY282">
            <v>559.9345334223824</v>
          </cell>
          <cell r="AZ282">
            <v>567.50064382644939</v>
          </cell>
          <cell r="BA282">
            <v>574.9622317445012</v>
          </cell>
          <cell r="BB282">
            <v>581.76533076269402</v>
          </cell>
          <cell r="BC282">
            <v>588.63646077106876</v>
          </cell>
          <cell r="BD282">
            <v>595.57630207952718</v>
          </cell>
          <cell r="BE282">
            <v>602.58554180107012</v>
          </cell>
          <cell r="BF282">
            <v>609.66487391982866</v>
          </cell>
        </row>
        <row r="283">
          <cell r="D283" t="str">
            <v>Stock Units</v>
          </cell>
          <cell r="E283">
            <v>0</v>
          </cell>
          <cell r="F283">
            <v>0</v>
          </cell>
          <cell r="G283">
            <v>0</v>
          </cell>
          <cell r="H283">
            <v>0</v>
          </cell>
          <cell r="I283">
            <v>0</v>
          </cell>
          <cell r="J283">
            <v>0</v>
          </cell>
          <cell r="K283">
            <v>6528.6172164972268</v>
          </cell>
          <cell r="L283">
            <v>6648.5044390292269</v>
          </cell>
          <cell r="M283">
            <v>6815.5785037252272</v>
          </cell>
          <cell r="N283">
            <v>6945.3019474212269</v>
          </cell>
          <cell r="O283">
            <v>7052.5401840652266</v>
          </cell>
          <cell r="P283">
            <v>7245.6013720772271</v>
          </cell>
          <cell r="Q283">
            <v>7396.6307234732267</v>
          </cell>
          <cell r="R283">
            <v>7545.9916456452274</v>
          </cell>
          <cell r="S283">
            <v>7686.0011728412273</v>
          </cell>
          <cell r="T283">
            <v>7806.9540485772268</v>
          </cell>
          <cell r="U283">
            <v>7993.3637086292274</v>
          </cell>
          <cell r="V283">
            <v>8209.1159591892283</v>
          </cell>
          <cell r="W283">
            <v>8545.8256522012289</v>
          </cell>
          <cell r="X283">
            <v>8847.0264246892275</v>
          </cell>
          <cell r="Y283">
            <v>9094.4884669012281</v>
          </cell>
          <cell r="Z283">
            <v>9337.0182041972294</v>
          </cell>
          <cell r="AA283">
            <v>9587.2690391852284</v>
          </cell>
          <cell r="AB283">
            <v>9845.2034593132284</v>
          </cell>
          <cell r="AC283">
            <v>10156.269753313229</v>
          </cell>
          <cell r="AD283">
            <v>10432.442419313229</v>
          </cell>
          <cell r="AE283">
            <v>10657.277901041069</v>
          </cell>
          <cell r="AF283">
            <v>10892.121032219278</v>
          </cell>
          <cell r="AG283">
            <v>11137.40201984267</v>
          </cell>
          <cell r="AH283">
            <v>11308.114431816344</v>
          </cell>
          <cell r="AI283">
            <v>11498.214348317555</v>
          </cell>
          <cell r="AJ283">
            <v>11730.459242598252</v>
          </cell>
          <cell r="AK283">
            <v>11996.968229284905</v>
          </cell>
          <cell r="AL283">
            <v>12253.004289364308</v>
          </cell>
          <cell r="AM283">
            <v>12520.246860083511</v>
          </cell>
          <cell r="AN283">
            <v>12762.500733625517</v>
          </cell>
          <cell r="AO283">
            <v>13029.164499704388</v>
          </cell>
          <cell r="AP283">
            <v>13306.915667877336</v>
          </cell>
          <cell r="AQ283">
            <v>13557.585276273563</v>
          </cell>
          <cell r="AR283">
            <v>13807.604192612263</v>
          </cell>
          <cell r="AS283">
            <v>14055.206108581493</v>
          </cell>
          <cell r="AT283">
            <v>14274.071368103736</v>
          </cell>
          <cell r="AU283">
            <v>14487.540093069183</v>
          </cell>
          <cell r="AV283">
            <v>14698.189243109086</v>
          </cell>
          <cell r="AW283">
            <v>14900.43691461203</v>
          </cell>
          <cell r="AX283">
            <v>15073.99216589489</v>
          </cell>
          <cell r="AY283">
            <v>15265.774286379548</v>
          </cell>
          <cell r="AZ283">
            <v>15472.052925684664</v>
          </cell>
          <cell r="BA283">
            <v>15675.481916353887</v>
          </cell>
          <cell r="BB283">
            <v>15860.958195919733</v>
          </cell>
          <cell r="BC283">
            <v>16048.289238281237</v>
          </cell>
          <cell r="BD283">
            <v>16237.493591066355</v>
          </cell>
          <cell r="BE283">
            <v>16428.589987379324</v>
          </cell>
          <cell r="BF283">
            <v>16621.597347655425</v>
          </cell>
        </row>
        <row r="284">
          <cell r="D284" t="str">
            <v>Stock Units</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row>
        <row r="285">
          <cell r="D285" t="str">
            <v>Stock Units</v>
          </cell>
          <cell r="E285">
            <v>0</v>
          </cell>
          <cell r="F285">
            <v>0</v>
          </cell>
          <cell r="G285">
            <v>0</v>
          </cell>
          <cell r="H285">
            <v>0</v>
          </cell>
          <cell r="I285">
            <v>0</v>
          </cell>
          <cell r="J285">
            <v>0</v>
          </cell>
          <cell r="K285">
            <v>55995.543555483724</v>
          </cell>
          <cell r="L285">
            <v>57023.808801924126</v>
          </cell>
          <cell r="M285">
            <v>58456.792656918151</v>
          </cell>
          <cell r="N285">
            <v>59569.422560122068</v>
          </cell>
          <cell r="O285">
            <v>60489.198241814447</v>
          </cell>
          <cell r="P285">
            <v>62145.072036173544</v>
          </cell>
          <cell r="Q285">
            <v>63440.44138374093</v>
          </cell>
          <cell r="R285">
            <v>64721.500717689247</v>
          </cell>
          <cell r="S285">
            <v>65922.353718915227</v>
          </cell>
          <cell r="T285">
            <v>66959.759006565087</v>
          </cell>
          <cell r="U285">
            <v>68558.583059571072</v>
          </cell>
          <cell r="V285">
            <v>70409.076685219406</v>
          </cell>
          <cell r="W285">
            <v>73297.014766956549</v>
          </cell>
          <cell r="X285">
            <v>75880.395047267448</v>
          </cell>
          <cell r="Y285">
            <v>78002.861582446771</v>
          </cell>
          <cell r="Z285">
            <v>80083.02404532503</v>
          </cell>
          <cell r="AA285">
            <v>82229.409882582768</v>
          </cell>
          <cell r="AB285">
            <v>84441.697351396113</v>
          </cell>
          <cell r="AC285">
            <v>87109.693595731791</v>
          </cell>
          <cell r="AD285">
            <v>89478.409364326682</v>
          </cell>
          <cell r="AE285">
            <v>91406.809298404027</v>
          </cell>
          <cell r="AF285">
            <v>93421.044218988172</v>
          </cell>
          <cell r="AG285">
            <v>95524.803984699582</v>
          </cell>
          <cell r="AH285">
            <v>96988.993717860605</v>
          </cell>
          <cell r="AI285">
            <v>98619.468870767276</v>
          </cell>
          <cell r="AJ285">
            <v>100611.4188751835</v>
          </cell>
          <cell r="AK285">
            <v>102897.24986772973</v>
          </cell>
          <cell r="AL285">
            <v>105093.25522055126</v>
          </cell>
          <cell r="AM285">
            <v>107385.37811768985</v>
          </cell>
          <cell r="AN285">
            <v>109463.17451431855</v>
          </cell>
          <cell r="AO285">
            <v>111750.33304007912</v>
          </cell>
          <cell r="AP285">
            <v>114132.58752357283</v>
          </cell>
          <cell r="AQ285">
            <v>116282.56515429045</v>
          </cell>
          <cell r="AR285">
            <v>118426.96183972667</v>
          </cell>
          <cell r="AS285">
            <v>120550.62806341668</v>
          </cell>
          <cell r="AT285">
            <v>122427.82177319516</v>
          </cell>
          <cell r="AU285">
            <v>124258.72974193489</v>
          </cell>
          <cell r="AV285">
            <v>126065.45439201531</v>
          </cell>
          <cell r="AW285">
            <v>127800.12008355274</v>
          </cell>
          <cell r="AX285">
            <v>129288.69267254372</v>
          </cell>
          <cell r="AY285">
            <v>130933.59598432394</v>
          </cell>
          <cell r="AZ285">
            <v>132702.83503583213</v>
          </cell>
          <cell r="BA285">
            <v>134447.63282833897</v>
          </cell>
          <cell r="BB285">
            <v>136038.45133500441</v>
          </cell>
          <cell r="BC285">
            <v>137645.17802673651</v>
          </cell>
          <cell r="BD285">
            <v>139267.9719853859</v>
          </cell>
          <cell r="BE285">
            <v>140906.99388362182</v>
          </cell>
          <cell r="BF285">
            <v>142562.40600084007</v>
          </cell>
        </row>
        <row r="286">
          <cell r="D286" t="str">
            <v>Stock Units</v>
          </cell>
          <cell r="E286">
            <v>0</v>
          </cell>
          <cell r="F286">
            <v>0</v>
          </cell>
          <cell r="G286">
            <v>0</v>
          </cell>
          <cell r="H286">
            <v>0</v>
          </cell>
          <cell r="I286">
            <v>0</v>
          </cell>
          <cell r="J286">
            <v>0</v>
          </cell>
          <cell r="K286">
            <v>514.78382339355721</v>
          </cell>
          <cell r="L286">
            <v>524.2369741518994</v>
          </cell>
          <cell r="M286">
            <v>537.41082444239851</v>
          </cell>
          <cell r="N286">
            <v>547.63956478895466</v>
          </cell>
          <cell r="O286">
            <v>556.09533844560042</v>
          </cell>
          <cell r="P286">
            <v>571.31828278710407</v>
          </cell>
          <cell r="Q286">
            <v>583.22700164411117</v>
          </cell>
          <cell r="R286">
            <v>595.00416425474782</v>
          </cell>
          <cell r="S286">
            <v>606.04396599704558</v>
          </cell>
          <cell r="T286">
            <v>615.58114389506761</v>
          </cell>
          <cell r="U286">
            <v>630.27961285669983</v>
          </cell>
          <cell r="V286">
            <v>647.291755668257</v>
          </cell>
          <cell r="W286">
            <v>673.84143646504083</v>
          </cell>
          <cell r="X286">
            <v>697.59122606499773</v>
          </cell>
          <cell r="Y286">
            <v>717.10369739089651</v>
          </cell>
          <cell r="Z286">
            <v>736.22725469433044</v>
          </cell>
          <cell r="AA286">
            <v>755.95962333696184</v>
          </cell>
          <cell r="AB286">
            <v>776.2978454405287</v>
          </cell>
          <cell r="AC286">
            <v>800.82553497171239</v>
          </cell>
          <cell r="AD286">
            <v>822.60184934361689</v>
          </cell>
          <cell r="AE286">
            <v>840.33020821047182</v>
          </cell>
          <cell r="AF286">
            <v>858.84767384778104</v>
          </cell>
          <cell r="AG286">
            <v>878.18816823232737</v>
          </cell>
          <cell r="AH286">
            <v>891.6489035185806</v>
          </cell>
          <cell r="AI286">
            <v>906.63835053287414</v>
          </cell>
          <cell r="AJ286">
            <v>924.95094425323225</v>
          </cell>
          <cell r="AK286">
            <v>945.96527402410925</v>
          </cell>
          <cell r="AL286">
            <v>966.15380975281505</v>
          </cell>
          <cell r="AM286">
            <v>987.22598288937479</v>
          </cell>
          <cell r="AN286">
            <v>1006.3277882362599</v>
          </cell>
          <cell r="AO286">
            <v>1027.354322418066</v>
          </cell>
          <cell r="AP286">
            <v>1049.2551022559153</v>
          </cell>
          <cell r="AQ286">
            <v>1069.020491332901</v>
          </cell>
          <cell r="AR286">
            <v>1088.7345731063463</v>
          </cell>
          <cell r="AS286">
            <v>1108.2580735284764</v>
          </cell>
          <cell r="AT286">
            <v>1125.5156782200461</v>
          </cell>
          <cell r="AU286">
            <v>1142.3477642144549</v>
          </cell>
          <cell r="AV286">
            <v>1158.9575257085319</v>
          </cell>
          <cell r="AW286">
            <v>1174.904827588269</v>
          </cell>
          <cell r="AX286">
            <v>1188.5897217798993</v>
          </cell>
          <cell r="AY286">
            <v>1203.7118111853163</v>
          </cell>
          <cell r="AZ286">
            <v>1219.9769563308425</v>
          </cell>
          <cell r="BA286">
            <v>1236.0174056531234</v>
          </cell>
          <cell r="BB286">
            <v>1250.6422772266089</v>
          </cell>
          <cell r="BC286">
            <v>1265.4133975158293</v>
          </cell>
          <cell r="BD286">
            <v>1280.3322290079418</v>
          </cell>
          <cell r="BE286">
            <v>1295.4002488149754</v>
          </cell>
          <cell r="BF286">
            <v>1310.6189488200796</v>
          </cell>
        </row>
        <row r="287">
          <cell r="D287" t="str">
            <v>Stock Units</v>
          </cell>
          <cell r="E287">
            <v>0</v>
          </cell>
          <cell r="F287">
            <v>0</v>
          </cell>
          <cell r="G287">
            <v>0</v>
          </cell>
          <cell r="H287">
            <v>0</v>
          </cell>
          <cell r="I287">
            <v>0</v>
          </cell>
          <cell r="J287">
            <v>0</v>
          </cell>
          <cell r="K287">
            <v>4425.2126068889738</v>
          </cell>
          <cell r="L287">
            <v>4537.3877705533514</v>
          </cell>
          <cell r="M287">
            <v>4683.1006980377706</v>
          </cell>
          <cell r="N287">
            <v>4804.529390305056</v>
          </cell>
          <cell r="O287">
            <v>4911.5053606343772</v>
          </cell>
          <cell r="P287">
            <v>5079.6461493659408</v>
          </cell>
          <cell r="Q287">
            <v>5219.9197524666333</v>
          </cell>
          <cell r="R287">
            <v>5360.4126398649687</v>
          </cell>
          <cell r="S287">
            <v>5495.6081008022738</v>
          </cell>
          <cell r="T287">
            <v>5618.3911591710576</v>
          </cell>
          <cell r="U287">
            <v>5789.7103107947887</v>
          </cell>
          <cell r="V287">
            <v>5984.1526578653738</v>
          </cell>
          <cell r="W287">
            <v>6269.3374412059993</v>
          </cell>
          <cell r="X287">
            <v>6531.4384680587718</v>
          </cell>
          <cell r="Y287">
            <v>6756.4172523802017</v>
          </cell>
          <cell r="Z287">
            <v>6980.0100706333187</v>
          </cell>
          <cell r="AA287">
            <v>7211.6661727579913</v>
          </cell>
          <cell r="AB287">
            <v>7451.4648690166277</v>
          </cell>
          <cell r="AC287">
            <v>7734.1227620743884</v>
          </cell>
          <cell r="AD287">
            <v>7992.9392120589828</v>
          </cell>
          <cell r="AE287">
            <v>8214.7526027926833</v>
          </cell>
          <cell r="AF287">
            <v>8446.4173675372876</v>
          </cell>
          <cell r="AG287">
            <v>8688.4087128257088</v>
          </cell>
          <cell r="AH287">
            <v>8874.1625393114864</v>
          </cell>
          <cell r="AI287">
            <v>9023.3454617087718</v>
          </cell>
          <cell r="AJ287">
            <v>9205.6021016816903</v>
          </cell>
          <cell r="AK287">
            <v>9414.7478509845369</v>
          </cell>
          <cell r="AL287">
            <v>9615.6748602370062</v>
          </cell>
          <cell r="AM287">
            <v>9825.3962973771431</v>
          </cell>
          <cell r="AN287">
            <v>10015.507589808085</v>
          </cell>
          <cell r="AO287">
            <v>10224.774803877895</v>
          </cell>
          <cell r="AP287">
            <v>10442.742974142908</v>
          </cell>
          <cell r="AQ287">
            <v>10639.45860361292</v>
          </cell>
          <cell r="AR287">
            <v>10835.663595600763</v>
          </cell>
          <cell r="AS287">
            <v>11029.971820955621</v>
          </cell>
          <cell r="AT287">
            <v>11201.728650878062</v>
          </cell>
          <cell r="AU287">
            <v>11369.250493164431</v>
          </cell>
          <cell r="AV287">
            <v>11534.559644172168</v>
          </cell>
          <cell r="AW287">
            <v>11693.275645936763</v>
          </cell>
          <cell r="AX287">
            <v>11829.47496711641</v>
          </cell>
          <cell r="AY287">
            <v>11979.978016902165</v>
          </cell>
          <cell r="AZ287">
            <v>12141.857363332478</v>
          </cell>
          <cell r="BA287">
            <v>12301.500417821517</v>
          </cell>
          <cell r="BB287">
            <v>12447.05489217518</v>
          </cell>
          <cell r="BC287">
            <v>12594.064911272379</v>
          </cell>
          <cell r="BD287">
            <v>12742.54503056055</v>
          </cell>
          <cell r="BE287">
            <v>12892.509951041602</v>
          </cell>
          <cell r="BF287">
            <v>13043.974520727466</v>
          </cell>
        </row>
        <row r="288">
          <cell r="D288" t="str">
            <v>Stock Units</v>
          </cell>
          <cell r="E288">
            <v>0</v>
          </cell>
          <cell r="F288">
            <v>0</v>
          </cell>
          <cell r="G288">
            <v>0</v>
          </cell>
          <cell r="H288">
            <v>0</v>
          </cell>
          <cell r="I288">
            <v>0</v>
          </cell>
          <cell r="J288">
            <v>0</v>
          </cell>
          <cell r="K288">
            <v>2139.4152074927956</v>
          </cell>
          <cell r="L288">
            <v>2186.1645770378736</v>
          </cell>
          <cell r="M288">
            <v>2248.7520451164678</v>
          </cell>
          <cell r="N288">
            <v>2299.3490772162941</v>
          </cell>
          <cell r="O288">
            <v>2342.7680112293101</v>
          </cell>
          <cell r="P288">
            <v>2415.0333537360461</v>
          </cell>
          <cell r="Q288">
            <v>2473.6752750024061</v>
          </cell>
          <cell r="R288">
            <v>2532.0963895487198</v>
          </cell>
          <cell r="S288">
            <v>2587.7043967924265</v>
          </cell>
          <cell r="T288">
            <v>2637.1893715388146</v>
          </cell>
          <cell r="U288">
            <v>2709.1306470406075</v>
          </cell>
          <cell r="V288">
            <v>2791.4681893972065</v>
          </cell>
          <cell r="W288">
            <v>2915.5568021023573</v>
          </cell>
          <cell r="X288">
            <v>3028.246947383358</v>
          </cell>
          <cell r="Y288">
            <v>3123.1587152329889</v>
          </cell>
          <cell r="Z288">
            <v>3216.9266564117715</v>
          </cell>
          <cell r="AA288">
            <v>3313.9079010753226</v>
          </cell>
          <cell r="AB288">
            <v>3414.1154400846262</v>
          </cell>
          <cell r="AC288">
            <v>3533.3866977344746</v>
          </cell>
          <cell r="AD288">
            <v>3641.1775334799913</v>
          </cell>
          <cell r="AE288">
            <v>3731.612788917837</v>
          </cell>
          <cell r="AF288">
            <v>3826.0681542347047</v>
          </cell>
          <cell r="AG288">
            <v>3924.7289298508758</v>
          </cell>
          <cell r="AH288">
            <v>3997.5792806797431</v>
          </cell>
          <cell r="AI288">
            <v>4064.7823048484797</v>
          </cell>
          <cell r="AJ288">
            <v>4146.8841780668818</v>
          </cell>
          <cell r="AK288">
            <v>4241.0988952699508</v>
          </cell>
          <cell r="AL288">
            <v>4331.6112839667367</v>
          </cell>
          <cell r="AM288">
            <v>4426.0853335586698</v>
          </cell>
          <cell r="AN288">
            <v>4511.7255232980997</v>
          </cell>
          <cell r="AO288">
            <v>4605.9949572176592</v>
          </cell>
          <cell r="AP288">
            <v>4704.1839454674382</v>
          </cell>
          <cell r="AQ288">
            <v>4792.799217170159</v>
          </cell>
          <cell r="AR288">
            <v>4881.1844599761116</v>
          </cell>
          <cell r="AS288">
            <v>4968.7152587758028</v>
          </cell>
          <cell r="AT288">
            <v>5046.0872408159757</v>
          </cell>
          <cell r="AU288">
            <v>5121.5514711384067</v>
          </cell>
          <cell r="AV288">
            <v>5196.0189416234089</v>
          </cell>
          <cell r="AW288">
            <v>5267.5163699560326</v>
          </cell>
          <cell r="AX288">
            <v>5328.8706196644953</v>
          </cell>
          <cell r="AY288">
            <v>5396.6683268664328</v>
          </cell>
          <cell r="AZ288">
            <v>5469.5907596473407</v>
          </cell>
          <cell r="BA288">
            <v>5541.5058011064903</v>
          </cell>
          <cell r="BB288">
            <v>5607.0743038591536</v>
          </cell>
          <cell r="BC288">
            <v>5673.2984916393443</v>
          </cell>
          <cell r="BD288">
            <v>5740.1849212973366</v>
          </cell>
          <cell r="BE288">
            <v>5807.7402152519089</v>
          </cell>
          <cell r="BF288">
            <v>5875.9710621460272</v>
          </cell>
        </row>
        <row r="289">
          <cell r="D289"/>
          <cell r="E289"/>
          <cell r="F289"/>
          <cell r="G289"/>
          <cell r="H289"/>
          <cell r="I289"/>
          <cell r="J289"/>
          <cell r="K289"/>
          <cell r="L289"/>
          <cell r="M289"/>
          <cell r="N289"/>
          <cell r="O289"/>
          <cell r="P289"/>
          <cell r="Q289"/>
          <cell r="R289"/>
          <cell r="S289"/>
          <cell r="T289"/>
          <cell r="U289"/>
          <cell r="V289"/>
          <cell r="W289"/>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cell r="BD289"/>
          <cell r="BE289"/>
          <cell r="BF289"/>
        </row>
        <row r="291">
          <cell r="D291" t="str">
            <v>Assembly</v>
          </cell>
        </row>
        <row r="293">
          <cell r="D293"/>
        </row>
        <row r="295">
          <cell r="D295"/>
          <cell r="E295"/>
          <cell r="F295"/>
          <cell r="G295"/>
          <cell r="H295"/>
          <cell r="I295"/>
          <cell r="J295"/>
          <cell r="K295"/>
          <cell r="L295"/>
          <cell r="M295"/>
          <cell r="N295"/>
          <cell r="O295"/>
          <cell r="P295"/>
          <cell r="Q295"/>
          <cell r="R295"/>
          <cell r="S295"/>
          <cell r="T295"/>
          <cell r="U295"/>
          <cell r="V295"/>
          <cell r="W295"/>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cell r="BD295"/>
          <cell r="BE295"/>
          <cell r="BF295"/>
        </row>
        <row r="296">
          <cell r="D296" t="str">
            <v>SHIPMENTS</v>
          </cell>
          <cell r="E296">
            <v>1981</v>
          </cell>
          <cell r="F296">
            <v>1982</v>
          </cell>
          <cell r="G296">
            <v>1983</v>
          </cell>
          <cell r="H296">
            <v>1984</v>
          </cell>
          <cell r="I296">
            <v>1985</v>
          </cell>
          <cell r="J296">
            <v>1986</v>
          </cell>
          <cell r="K296">
            <v>1987</v>
          </cell>
          <cell r="L296">
            <v>1988</v>
          </cell>
          <cell r="M296">
            <v>1989</v>
          </cell>
          <cell r="N296">
            <v>1990</v>
          </cell>
          <cell r="O296">
            <v>1991</v>
          </cell>
          <cell r="P296">
            <v>1992</v>
          </cell>
          <cell r="Q296">
            <v>1993</v>
          </cell>
          <cell r="R296">
            <v>1994</v>
          </cell>
          <cell r="S296">
            <v>1995</v>
          </cell>
          <cell r="T296">
            <v>1996</v>
          </cell>
          <cell r="U296">
            <v>1997</v>
          </cell>
          <cell r="V296">
            <v>1998</v>
          </cell>
          <cell r="W296">
            <v>1999</v>
          </cell>
          <cell r="X296">
            <v>2000</v>
          </cell>
          <cell r="Y296">
            <v>2001</v>
          </cell>
          <cell r="Z296">
            <v>2002</v>
          </cell>
          <cell r="AA296">
            <v>2003</v>
          </cell>
          <cell r="AB296">
            <v>2004</v>
          </cell>
          <cell r="AC296">
            <v>2005</v>
          </cell>
          <cell r="AD296">
            <v>2006</v>
          </cell>
          <cell r="AE296">
            <v>2007</v>
          </cell>
          <cell r="AF296">
            <v>2008</v>
          </cell>
          <cell r="AG296">
            <v>2009</v>
          </cell>
          <cell r="AH296">
            <v>2010</v>
          </cell>
          <cell r="AI296">
            <v>2011</v>
          </cell>
          <cell r="AJ296">
            <v>2012</v>
          </cell>
          <cell r="AK296">
            <v>2013</v>
          </cell>
          <cell r="AL296">
            <v>2014</v>
          </cell>
          <cell r="AM296">
            <v>2015</v>
          </cell>
          <cell r="AN296">
            <v>2016</v>
          </cell>
          <cell r="AO296">
            <v>2017</v>
          </cell>
          <cell r="AP296">
            <v>2018</v>
          </cell>
          <cell r="AQ296">
            <v>2019</v>
          </cell>
          <cell r="AR296">
            <v>2020</v>
          </cell>
          <cell r="AS296">
            <v>2021</v>
          </cell>
          <cell r="AT296">
            <v>2022</v>
          </cell>
          <cell r="AU296">
            <v>2023</v>
          </cell>
          <cell r="AV296">
            <v>2024</v>
          </cell>
          <cell r="AW296">
            <v>2025</v>
          </cell>
          <cell r="AX296">
            <v>2026</v>
          </cell>
          <cell r="AY296">
            <v>2027</v>
          </cell>
          <cell r="AZ296">
            <v>2028</v>
          </cell>
          <cell r="BA296">
            <v>2029</v>
          </cell>
          <cell r="BB296">
            <v>2030</v>
          </cell>
          <cell r="BC296">
            <v>2031</v>
          </cell>
          <cell r="BD296">
            <v>2032</v>
          </cell>
          <cell r="BE296">
            <v>2033</v>
          </cell>
          <cell r="BF296">
            <v>2034</v>
          </cell>
        </row>
        <row r="297">
          <cell r="D297" t="str">
            <v>Stock Units</v>
          </cell>
          <cell r="E297">
            <v>0</v>
          </cell>
          <cell r="F297">
            <v>0</v>
          </cell>
          <cell r="G297">
            <v>0</v>
          </cell>
          <cell r="H297">
            <v>0</v>
          </cell>
          <cell r="I297">
            <v>0</v>
          </cell>
          <cell r="J297">
            <v>0</v>
          </cell>
          <cell r="K297">
            <v>2093.1314072234704</v>
          </cell>
          <cell r="L297">
            <v>2133.82599430347</v>
          </cell>
          <cell r="M297">
            <v>2161.0294371434702</v>
          </cell>
          <cell r="N297">
            <v>2199.7423165434702</v>
          </cell>
          <cell r="O297">
            <v>2248.7689932634703</v>
          </cell>
          <cell r="P297">
            <v>2293.2238808356024</v>
          </cell>
          <cell r="Q297">
            <v>2340.8225611549783</v>
          </cell>
          <cell r="R297">
            <v>2382.0402573089782</v>
          </cell>
          <cell r="S297">
            <v>2439.6693993529784</v>
          </cell>
          <cell r="T297">
            <v>2519.2048003529785</v>
          </cell>
          <cell r="U297">
            <v>2603.990667624018</v>
          </cell>
          <cell r="V297">
            <v>2707.4689256080178</v>
          </cell>
          <cell r="W297">
            <v>2823.3419502660181</v>
          </cell>
          <cell r="X297">
            <v>2938.0172941880178</v>
          </cell>
          <cell r="Y297">
            <v>3027.4171784280179</v>
          </cell>
          <cell r="Z297">
            <v>3107.2847764280177</v>
          </cell>
          <cell r="AA297">
            <v>3176.2662544280179</v>
          </cell>
          <cell r="AB297">
            <v>3271.7396824280181</v>
          </cell>
          <cell r="AC297">
            <v>3329.3625424280181</v>
          </cell>
          <cell r="AD297">
            <v>3399.0159964280178</v>
          </cell>
          <cell r="AE297">
            <v>3472.0173450275943</v>
          </cell>
          <cell r="AF297">
            <v>3541.4234196585962</v>
          </cell>
          <cell r="AG297">
            <v>3615.3745852993789</v>
          </cell>
          <cell r="AH297">
            <v>3703.2010385508152</v>
          </cell>
          <cell r="AI297">
            <v>3741.4273144661679</v>
          </cell>
          <cell r="AJ297">
            <v>3757.428621611708</v>
          </cell>
          <cell r="AK297">
            <v>3780.7747017395004</v>
          </cell>
          <cell r="AL297">
            <v>3823.3621804031704</v>
          </cell>
          <cell r="AM297">
            <v>3878.8089848564005</v>
          </cell>
          <cell r="AN297">
            <v>3926.5168128763657</v>
          </cell>
          <cell r="AO297">
            <v>3974.7369461245717</v>
          </cell>
          <cell r="AP297">
            <v>4026.0786450744313</v>
          </cell>
          <cell r="AQ297">
            <v>4112.6680829478673</v>
          </cell>
          <cell r="AR297">
            <v>4190.4795806329921</v>
          </cell>
          <cell r="AS297">
            <v>4277.5116684950272</v>
          </cell>
          <cell r="AT297">
            <v>4357.7493255067939</v>
          </cell>
          <cell r="AU297">
            <v>4434.7295808124854</v>
          </cell>
          <cell r="AV297">
            <v>4508.8919674859708</v>
          </cell>
          <cell r="AW297">
            <v>4571.8678186022726</v>
          </cell>
          <cell r="AX297">
            <v>4635.6091221099932</v>
          </cell>
          <cell r="AY297">
            <v>4700.4806363879543</v>
          </cell>
          <cell r="AZ297">
            <v>4767.9668422294671</v>
          </cell>
          <cell r="BA297">
            <v>4821.815600748313</v>
          </cell>
          <cell r="BB297">
            <v>4883.7762166267339</v>
          </cell>
          <cell r="BC297">
            <v>4946.35643866394</v>
          </cell>
          <cell r="BD297">
            <v>5009.5624629215172</v>
          </cell>
          <cell r="BE297">
            <v>5073.4005474216719</v>
          </cell>
          <cell r="BF297">
            <v>5137.8770127668267</v>
          </cell>
        </row>
        <row r="298">
          <cell r="D298" t="str">
            <v>Stock Units</v>
          </cell>
          <cell r="E298">
            <v>0</v>
          </cell>
          <cell r="F298">
            <v>0</v>
          </cell>
          <cell r="G298">
            <v>0</v>
          </cell>
          <cell r="H298">
            <v>0</v>
          </cell>
          <cell r="I298">
            <v>0</v>
          </cell>
          <cell r="J298">
            <v>0</v>
          </cell>
          <cell r="K298">
            <v>1108.1283920594842</v>
          </cell>
          <cell r="L298">
            <v>1129.6725852194841</v>
          </cell>
          <cell r="M298">
            <v>1144.0744078994842</v>
          </cell>
          <cell r="N298">
            <v>1164.5694616994842</v>
          </cell>
          <cell r="O298">
            <v>1190.5247611394843</v>
          </cell>
          <cell r="P298">
            <v>1214.0597016188483</v>
          </cell>
          <cell r="Q298">
            <v>1239.2590029644002</v>
          </cell>
          <cell r="R298">
            <v>1261.0801362224004</v>
          </cell>
          <cell r="S298">
            <v>1291.5896820104003</v>
          </cell>
          <cell r="T298">
            <v>1333.6966590104003</v>
          </cell>
          <cell r="U298">
            <v>1378.5832946244802</v>
          </cell>
          <cell r="V298">
            <v>1433.3659017924801</v>
          </cell>
          <cell r="W298">
            <v>1494.71044425848</v>
          </cell>
          <cell r="X298">
            <v>1555.42092045248</v>
          </cell>
          <cell r="Y298">
            <v>1602.7502709324799</v>
          </cell>
          <cell r="Z298">
            <v>1645.03311693248</v>
          </cell>
          <cell r="AA298">
            <v>1681.55272293248</v>
          </cell>
          <cell r="AB298">
            <v>1732.09747893248</v>
          </cell>
          <cell r="AC298">
            <v>1762.60369893248</v>
          </cell>
          <cell r="AD298">
            <v>1799.47905693248</v>
          </cell>
          <cell r="AE298">
            <v>1838.1268297204911</v>
          </cell>
          <cell r="AF298">
            <v>1874.871222172198</v>
          </cell>
          <cell r="AG298">
            <v>1914.0218392761417</v>
          </cell>
          <cell r="AH298">
            <v>1960.5181968798433</v>
          </cell>
          <cell r="AI298">
            <v>1980.7556370703242</v>
          </cell>
          <cell r="AJ298">
            <v>1989.2269173238456</v>
          </cell>
          <cell r="AK298">
            <v>2001.5866068032649</v>
          </cell>
          <cell r="AL298">
            <v>2024.1329190369725</v>
          </cell>
          <cell r="AM298">
            <v>2053.4871096298589</v>
          </cell>
          <cell r="AN298">
            <v>2078.7441950521938</v>
          </cell>
          <cell r="AO298">
            <v>2104.272500889479</v>
          </cell>
          <cell r="AP298">
            <v>2131.4534003335225</v>
          </cell>
          <cell r="AQ298">
            <v>2177.2948674429886</v>
          </cell>
          <cell r="AR298">
            <v>2218.4891897468779</v>
          </cell>
          <cell r="AS298">
            <v>2264.5650009679557</v>
          </cell>
          <cell r="AT298">
            <v>2307.0437605624202</v>
          </cell>
          <cell r="AU298">
            <v>2347.7980133713158</v>
          </cell>
          <cell r="AV298">
            <v>2387.0604533749256</v>
          </cell>
          <cell r="AW298">
            <v>2420.4006098482619</v>
          </cell>
          <cell r="AX298">
            <v>2454.1460058229377</v>
          </cell>
          <cell r="AY298">
            <v>2488.4897486759755</v>
          </cell>
          <cell r="AZ298">
            <v>2524.2177400038358</v>
          </cell>
          <cell r="BA298">
            <v>2552.7259062785188</v>
          </cell>
          <cell r="BB298">
            <v>2585.5285852729767</v>
          </cell>
          <cell r="BC298">
            <v>2618.65929105738</v>
          </cell>
          <cell r="BD298">
            <v>2652.121303899627</v>
          </cell>
          <cell r="BE298">
            <v>2685.9179368702967</v>
          </cell>
          <cell r="BF298">
            <v>2720.0525361706727</v>
          </cell>
        </row>
        <row r="299">
          <cell r="D299" t="str">
            <v>Stock Units</v>
          </cell>
          <cell r="E299">
            <v>0</v>
          </cell>
          <cell r="F299">
            <v>0</v>
          </cell>
          <cell r="G299">
            <v>0</v>
          </cell>
          <cell r="H299">
            <v>0</v>
          </cell>
          <cell r="I299">
            <v>0</v>
          </cell>
          <cell r="J299">
            <v>0</v>
          </cell>
          <cell r="K299">
            <v>347.74165307146944</v>
          </cell>
          <cell r="L299">
            <v>354.50243403984234</v>
          </cell>
          <cell r="M299">
            <v>359.02186848613218</v>
          </cell>
          <cell r="N299">
            <v>365.45341914332187</v>
          </cell>
          <cell r="O299">
            <v>373.59844890513131</v>
          </cell>
          <cell r="P299">
            <v>380.9839460784529</v>
          </cell>
          <cell r="Q299">
            <v>388.89173615850166</v>
          </cell>
          <cell r="R299">
            <v>395.73942366962757</v>
          </cell>
          <cell r="S299">
            <v>405.31362099441668</v>
          </cell>
          <cell r="T299">
            <v>418.52720697664131</v>
          </cell>
          <cell r="U299">
            <v>432.61307733345734</v>
          </cell>
          <cell r="V299">
            <v>449.80440147303642</v>
          </cell>
          <cell r="W299">
            <v>469.0549258318552</v>
          </cell>
          <cell r="X299">
            <v>488.10647392117119</v>
          </cell>
          <cell r="Y299">
            <v>502.95889237073897</v>
          </cell>
          <cell r="Z299">
            <v>516.22766778518303</v>
          </cell>
          <cell r="AA299">
            <v>527.6878814670622</v>
          </cell>
          <cell r="AB299">
            <v>543.54932598150845</v>
          </cell>
          <cell r="AC299">
            <v>553.12247964111839</v>
          </cell>
          <cell r="AD299">
            <v>564.69433182035016</v>
          </cell>
          <cell r="AE299">
            <v>576.82238529604535</v>
          </cell>
          <cell r="AF299">
            <v>588.35313919047087</v>
          </cell>
          <cell r="AG299">
            <v>600.63899018756615</v>
          </cell>
          <cell r="AH299">
            <v>615.23000723105451</v>
          </cell>
          <cell r="AI299">
            <v>621.58071618878967</v>
          </cell>
          <cell r="AJ299">
            <v>624.2390877458223</v>
          </cell>
          <cell r="AK299">
            <v>628.11768058923417</v>
          </cell>
          <cell r="AL299">
            <v>635.19293643774063</v>
          </cell>
          <cell r="AM299">
            <v>644.40457187140555</v>
          </cell>
          <cell r="AN299">
            <v>652.33049516645508</v>
          </cell>
          <cell r="AO299">
            <v>660.34153011112699</v>
          </cell>
          <cell r="AP299">
            <v>668.87116528009358</v>
          </cell>
          <cell r="AQ299">
            <v>683.25667120711034</v>
          </cell>
          <cell r="AR299">
            <v>696.18385711603742</v>
          </cell>
          <cell r="AS299">
            <v>710.64290254384048</v>
          </cell>
          <cell r="AT299">
            <v>723.97315758256514</v>
          </cell>
          <cell r="AU299">
            <v>736.76224532998663</v>
          </cell>
          <cell r="AV299">
            <v>749.0831874593548</v>
          </cell>
          <cell r="AW299">
            <v>759.54565842280704</v>
          </cell>
          <cell r="AX299">
            <v>770.13529755115371</v>
          </cell>
          <cell r="AY299">
            <v>780.91270384987786</v>
          </cell>
          <cell r="AZ299">
            <v>792.12450101553179</v>
          </cell>
          <cell r="BA299">
            <v>801.07064564771656</v>
          </cell>
          <cell r="BB299">
            <v>811.36445086058166</v>
          </cell>
          <cell r="BC299">
            <v>821.76119412557546</v>
          </cell>
          <cell r="BD299">
            <v>832.26190482321908</v>
          </cell>
          <cell r="BE299">
            <v>842.8676226278393</v>
          </cell>
          <cell r="BF299">
            <v>853.57939761050557</v>
          </cell>
        </row>
        <row r="300">
          <cell r="D300" t="str">
            <v>Stock Units</v>
          </cell>
          <cell r="E300">
            <v>0</v>
          </cell>
          <cell r="F300">
            <v>0</v>
          </cell>
          <cell r="G300">
            <v>0</v>
          </cell>
          <cell r="H300">
            <v>0</v>
          </cell>
          <cell r="I300">
            <v>0</v>
          </cell>
          <cell r="J300">
            <v>0</v>
          </cell>
          <cell r="K300">
            <v>7756.8987444163895</v>
          </cell>
          <cell r="L300">
            <v>7907.7080965363893</v>
          </cell>
          <cell r="M300">
            <v>8008.5208552963886</v>
          </cell>
          <cell r="N300">
            <v>8151.9862318963897</v>
          </cell>
          <cell r="O300">
            <v>8333.6733279763903</v>
          </cell>
          <cell r="P300">
            <v>8498.4179113319387</v>
          </cell>
          <cell r="Q300">
            <v>8674.813020750802</v>
          </cell>
          <cell r="R300">
            <v>8827.5609535568019</v>
          </cell>
          <cell r="S300">
            <v>9041.1277740728019</v>
          </cell>
          <cell r="T300">
            <v>9335.8766130728018</v>
          </cell>
          <cell r="U300">
            <v>9650.0830623713609</v>
          </cell>
          <cell r="V300">
            <v>10033.561312547361</v>
          </cell>
          <cell r="W300">
            <v>10462.97310980936</v>
          </cell>
          <cell r="X300">
            <v>10887.94644316736</v>
          </cell>
          <cell r="Y300">
            <v>11219.251896527359</v>
          </cell>
          <cell r="Z300">
            <v>11515.23181852736</v>
          </cell>
          <cell r="AA300">
            <v>11770.86906052736</v>
          </cell>
          <cell r="AB300">
            <v>12124.682352527361</v>
          </cell>
          <cell r="AC300">
            <v>12338.22589252736</v>
          </cell>
          <cell r="AD300">
            <v>12596.353398527361</v>
          </cell>
          <cell r="AE300">
            <v>12866.887808043437</v>
          </cell>
          <cell r="AF300">
            <v>13124.098555205386</v>
          </cell>
          <cell r="AG300">
            <v>13398.152874932992</v>
          </cell>
          <cell r="AH300">
            <v>13723.627378158903</v>
          </cell>
          <cell r="AI300">
            <v>13865.289459492269</v>
          </cell>
          <cell r="AJ300">
            <v>13924.588421266919</v>
          </cell>
          <cell r="AK300">
            <v>14011.106247622854</v>
          </cell>
          <cell r="AL300">
            <v>14168.930433258807</v>
          </cell>
          <cell r="AM300">
            <v>14374.409767409014</v>
          </cell>
          <cell r="AN300">
            <v>14551.209365365356</v>
          </cell>
          <cell r="AO300">
            <v>14729.907506226355</v>
          </cell>
          <cell r="AP300">
            <v>14920.173802334657</v>
          </cell>
          <cell r="AQ300">
            <v>15241.06407210092</v>
          </cell>
          <cell r="AR300">
            <v>15529.424328228146</v>
          </cell>
          <cell r="AS300">
            <v>15851.95500677569</v>
          </cell>
          <cell r="AT300">
            <v>16149.306323936942</v>
          </cell>
          <cell r="AU300">
            <v>16434.58609359921</v>
          </cell>
          <cell r="AV300">
            <v>16709.42317362448</v>
          </cell>
          <cell r="AW300">
            <v>16942.804268937834</v>
          </cell>
          <cell r="AX300">
            <v>17179.022040760563</v>
          </cell>
          <cell r="AY300">
            <v>17419.428240731828</v>
          </cell>
          <cell r="AZ300">
            <v>17669.524180026849</v>
          </cell>
          <cell r="BA300">
            <v>17869.081343949631</v>
          </cell>
          <cell r="BB300">
            <v>18098.700096910838</v>
          </cell>
          <cell r="BC300">
            <v>18330.615037401662</v>
          </cell>
          <cell r="BD300">
            <v>18564.849127297388</v>
          </cell>
          <cell r="BE300">
            <v>18801.425558092076</v>
          </cell>
          <cell r="BF300">
            <v>19040.367753194711</v>
          </cell>
        </row>
        <row r="301">
          <cell r="D301" t="str">
            <v>Stock Units</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row>
        <row r="302">
          <cell r="D302" t="str">
            <v>Stock Units</v>
          </cell>
          <cell r="E302">
            <v>0</v>
          </cell>
          <cell r="F302">
            <v>0</v>
          </cell>
          <cell r="G302">
            <v>0</v>
          </cell>
          <cell r="H302">
            <v>0</v>
          </cell>
          <cell r="I302">
            <v>0</v>
          </cell>
          <cell r="J302">
            <v>0</v>
          </cell>
          <cell r="K302">
            <v>81314.979506425094</v>
          </cell>
          <cell r="L302">
            <v>82895.902473331458</v>
          </cell>
          <cell r="M302">
            <v>83952.714955053802</v>
          </cell>
          <cell r="N302">
            <v>85456.651585206157</v>
          </cell>
          <cell r="O302">
            <v>87361.263593318508</v>
          </cell>
          <cell r="P302">
            <v>89088.26852927875</v>
          </cell>
          <cell r="Q302">
            <v>90937.405043759281</v>
          </cell>
          <cell r="R302">
            <v>92538.650004538154</v>
          </cell>
          <cell r="S302">
            <v>94777.454738970395</v>
          </cell>
          <cell r="T302">
            <v>97867.284398030984</v>
          </cell>
          <cell r="U302">
            <v>101161.08670580125</v>
          </cell>
          <cell r="V302">
            <v>105181.06003298528</v>
          </cell>
          <cell r="W302">
            <v>109682.55124032006</v>
          </cell>
          <cell r="X302">
            <v>114137.51436816258</v>
          </cell>
          <cell r="Y302">
            <v>117610.56423486702</v>
          </cell>
          <cell r="Z302">
            <v>120713.29924337384</v>
          </cell>
          <cell r="AA302">
            <v>123393.12500612112</v>
          </cell>
          <cell r="AB302">
            <v>127102.12283322186</v>
          </cell>
          <cell r="AC302">
            <v>129340.6835197757</v>
          </cell>
          <cell r="AD302">
            <v>132046.61453061216</v>
          </cell>
          <cell r="AE302">
            <v>134882.60616727205</v>
          </cell>
          <cell r="AF302">
            <v>137578.9268649428</v>
          </cell>
          <cell r="AG302">
            <v>140451.81745260695</v>
          </cell>
          <cell r="AH302">
            <v>143863.74191258906</v>
          </cell>
          <cell r="AI302">
            <v>145348.77473562959</v>
          </cell>
          <cell r="AJ302">
            <v>145970.40124131637</v>
          </cell>
          <cell r="AK302">
            <v>146877.3610339961</v>
          </cell>
          <cell r="AL302">
            <v>148531.81996706437</v>
          </cell>
          <cell r="AM302">
            <v>150685.84419710154</v>
          </cell>
          <cell r="AN302">
            <v>152539.22093415289</v>
          </cell>
          <cell r="AO302">
            <v>154412.4999520604</v>
          </cell>
          <cell r="AP302">
            <v>156407.04706148952</v>
          </cell>
          <cell r="AQ302">
            <v>159770.91535081551</v>
          </cell>
          <cell r="AR302">
            <v>162793.77398157067</v>
          </cell>
          <cell r="AS302">
            <v>166174.83855137252</v>
          </cell>
          <cell r="AT302">
            <v>169291.94979103911</v>
          </cell>
          <cell r="AU302">
            <v>172282.51591650042</v>
          </cell>
          <cell r="AV302">
            <v>175163.61212082402</v>
          </cell>
          <cell r="AW302">
            <v>177610.12839077698</v>
          </cell>
          <cell r="AX302">
            <v>180086.38132480488</v>
          </cell>
          <cell r="AY302">
            <v>182606.54123251964</v>
          </cell>
          <cell r="AZ302">
            <v>185228.27794051179</v>
          </cell>
          <cell r="BA302">
            <v>187320.22051052688</v>
          </cell>
          <cell r="BB302">
            <v>189727.29643178624</v>
          </cell>
          <cell r="BC302">
            <v>192158.44311225819</v>
          </cell>
          <cell r="BD302">
            <v>194613.90125953485</v>
          </cell>
          <cell r="BE302">
            <v>197093.91398828427</v>
          </cell>
          <cell r="BF302">
            <v>199598.72684432121</v>
          </cell>
        </row>
        <row r="303">
          <cell r="D303" t="str">
            <v>Stock Units</v>
          </cell>
          <cell r="E303">
            <v>0</v>
          </cell>
          <cell r="F303">
            <v>0</v>
          </cell>
          <cell r="G303">
            <v>0</v>
          </cell>
          <cell r="H303">
            <v>0</v>
          </cell>
          <cell r="I303">
            <v>0</v>
          </cell>
          <cell r="J303">
            <v>0</v>
          </cell>
          <cell r="K303">
            <v>747.55299067700332</v>
          </cell>
          <cell r="L303">
            <v>762.0868895860898</v>
          </cell>
          <cell r="M303">
            <v>771.80248363889143</v>
          </cell>
          <cell r="N303">
            <v>785.62862406816203</v>
          </cell>
          <cell r="O303">
            <v>803.13829339829101</v>
          </cell>
          <cell r="P303">
            <v>819.01516765476208</v>
          </cell>
          <cell r="Q303">
            <v>836.01483413639414</v>
          </cell>
          <cell r="R303">
            <v>850.73555922914466</v>
          </cell>
          <cell r="S303">
            <v>871.31756250732803</v>
          </cell>
          <cell r="T303">
            <v>899.72329311604983</v>
          </cell>
          <cell r="U303">
            <v>930.00420545001793</v>
          </cell>
          <cell r="V303">
            <v>966.96102572371365</v>
          </cell>
          <cell r="W303">
            <v>1008.3445842632995</v>
          </cell>
          <cell r="X303">
            <v>1049.3003962156508</v>
          </cell>
          <cell r="Y303">
            <v>1081.2291851102004</v>
          </cell>
          <cell r="Z303">
            <v>1109.7535584663326</v>
          </cell>
          <cell r="AA303">
            <v>1134.3900003076137</v>
          </cell>
          <cell r="AB303">
            <v>1168.4879295562409</v>
          </cell>
          <cell r="AC303">
            <v>1189.0676892290953</v>
          </cell>
          <cell r="AD303">
            <v>1213.9441244442896</v>
          </cell>
          <cell r="AE303">
            <v>1240.0162459942012</v>
          </cell>
          <cell r="AF303">
            <v>1264.8043307186006</v>
          </cell>
          <cell r="AG303">
            <v>1291.2156753900513</v>
          </cell>
          <cell r="AH303">
            <v>1322.5825200908127</v>
          </cell>
          <cell r="AI303">
            <v>1336.2348721525846</v>
          </cell>
          <cell r="AJ303">
            <v>1341.9496710276619</v>
          </cell>
          <cell r="AK303">
            <v>1350.2876243734897</v>
          </cell>
          <cell r="AL303">
            <v>1365.4975614708696</v>
          </cell>
          <cell r="AM303">
            <v>1385.3001521488613</v>
          </cell>
          <cell r="AN303">
            <v>1402.3388002681104</v>
          </cell>
          <cell r="AO303">
            <v>1419.5604160234043</v>
          </cell>
          <cell r="AP303">
            <v>1437.8968857089446</v>
          </cell>
          <cell r="AQ303">
            <v>1468.8219356221712</v>
          </cell>
          <cell r="AR303">
            <v>1496.611981484954</v>
          </cell>
          <cell r="AS303">
            <v>1527.6951219612758</v>
          </cell>
          <cell r="AT303">
            <v>1556.3516603214869</v>
          </cell>
          <cell r="AU303">
            <v>1583.8448314994896</v>
          </cell>
          <cell r="AV303">
            <v>1610.3316128655242</v>
          </cell>
          <cell r="AW303">
            <v>1632.823170576595</v>
          </cell>
          <cell r="AX303">
            <v>1655.5881063576953</v>
          </cell>
          <cell r="AY303">
            <v>1678.756692114365</v>
          </cell>
          <cell r="AZ303">
            <v>1702.8591038560094</v>
          </cell>
          <cell r="BA303">
            <v>1722.0909592168748</v>
          </cell>
          <cell r="BB303">
            <v>1744.219929975354</v>
          </cell>
          <cell r="BC303">
            <v>1766.5701904414184</v>
          </cell>
          <cell r="BD303">
            <v>1789.1439535121431</v>
          </cell>
          <cell r="BE303">
            <v>1811.9434542135755</v>
          </cell>
          <cell r="BF303">
            <v>1834.9709499220216</v>
          </cell>
        </row>
        <row r="304">
          <cell r="D304" t="str">
            <v>Stock Units</v>
          </cell>
          <cell r="E304">
            <v>0</v>
          </cell>
          <cell r="F304">
            <v>0</v>
          </cell>
          <cell r="G304">
            <v>0</v>
          </cell>
          <cell r="H304">
            <v>0</v>
          </cell>
          <cell r="I304">
            <v>0</v>
          </cell>
          <cell r="J304">
            <v>0</v>
          </cell>
          <cell r="K304">
            <v>6426.1555401137202</v>
          </cell>
          <cell r="L304">
            <v>6596.0317631183198</v>
          </cell>
          <cell r="M304">
            <v>6725.6344410755055</v>
          </cell>
          <cell r="N304">
            <v>6892.4454274136033</v>
          </cell>
          <cell r="O304">
            <v>7093.4204274800459</v>
          </cell>
          <cell r="P304">
            <v>7281.943126962924</v>
          </cell>
          <cell r="Q304">
            <v>7482.3873616307246</v>
          </cell>
          <cell r="R304">
            <v>7664.305426477712</v>
          </cell>
          <cell r="S304">
            <v>7901.109694259223</v>
          </cell>
          <cell r="T304">
            <v>8211.7482737664268</v>
          </cell>
          <cell r="U304">
            <v>8542.9622465048578</v>
          </cell>
          <cell r="V304">
            <v>8939.4656141772248</v>
          </cell>
          <cell r="W304">
            <v>9381.5133852890776</v>
          </cell>
          <cell r="X304">
            <v>9824.4368855545872</v>
          </cell>
          <cell r="Y304">
            <v>10187.139665622763</v>
          </cell>
          <cell r="Z304">
            <v>10521.331510923505</v>
          </cell>
          <cell r="AA304">
            <v>10821.797539690573</v>
          </cell>
          <cell r="AB304">
            <v>11215.987276143142</v>
          </cell>
          <cell r="AC304">
            <v>11483.644163817511</v>
          </cell>
          <cell r="AD304">
            <v>11795.477485568168</v>
          </cell>
          <cell r="AE304">
            <v>12121.933240956098</v>
          </cell>
          <cell r="AF304">
            <v>12438.835885362587</v>
          </cell>
          <cell r="AG304">
            <v>12774.721785170002</v>
          </cell>
          <cell r="AH304">
            <v>13163.042323747437</v>
          </cell>
          <cell r="AI304">
            <v>13298.917768400572</v>
          </cell>
          <cell r="AJ304">
            <v>13355.794476145948</v>
          </cell>
          <cell r="AK304">
            <v>13438.778207684321</v>
          </cell>
          <cell r="AL304">
            <v>13590.155564267412</v>
          </cell>
          <cell r="AM304">
            <v>13787.241443790719</v>
          </cell>
          <cell r="AN304">
            <v>13956.819101839395</v>
          </cell>
          <cell r="AO304">
            <v>14128.217750790753</v>
          </cell>
          <cell r="AP304">
            <v>14310.712017025504</v>
          </cell>
          <cell r="AQ304">
            <v>14618.494506728946</v>
          </cell>
          <cell r="AR304">
            <v>14895.075774297473</v>
          </cell>
          <cell r="AS304">
            <v>15204.431665086591</v>
          </cell>
          <cell r="AT304">
            <v>15489.636725305934</v>
          </cell>
          <cell r="AU304">
            <v>15763.263338642117</v>
          </cell>
          <cell r="AV304">
            <v>16026.873827095435</v>
          </cell>
          <cell r="AW304">
            <v>16250.721731918418</v>
          </cell>
          <cell r="AX304">
            <v>16477.290440208501</v>
          </cell>
          <cell r="AY304">
            <v>16707.876487025056</v>
          </cell>
          <cell r="AZ304">
            <v>16947.756465053091</v>
          </cell>
          <cell r="BA304">
            <v>17139.162084160987</v>
          </cell>
          <cell r="BB304">
            <v>17359.401331429151</v>
          </cell>
          <cell r="BC304">
            <v>17581.842971170001</v>
          </cell>
          <cell r="BD304">
            <v>17806.509027308253</v>
          </cell>
          <cell r="BE304">
            <v>18033.421744007894</v>
          </cell>
          <cell r="BF304">
            <v>18262.603587874528</v>
          </cell>
        </row>
        <row r="305">
          <cell r="D305" t="str">
            <v>Stock Units</v>
          </cell>
          <cell r="E305">
            <v>0</v>
          </cell>
          <cell r="F305">
            <v>0</v>
          </cell>
          <cell r="G305">
            <v>0</v>
          </cell>
          <cell r="H305">
            <v>0</v>
          </cell>
          <cell r="I305">
            <v>0</v>
          </cell>
          <cell r="J305">
            <v>0</v>
          </cell>
          <cell r="K305">
            <v>3106.7919464097081</v>
          </cell>
          <cell r="L305">
            <v>3178.0424593923049</v>
          </cell>
          <cell r="M305">
            <v>3229.5449488009945</v>
          </cell>
          <cell r="N305">
            <v>3298.5828050644691</v>
          </cell>
          <cell r="O305">
            <v>3383.5325928575089</v>
          </cell>
          <cell r="P305">
            <v>3462.0788563824635</v>
          </cell>
          <cell r="Q305">
            <v>3545.8393025506048</v>
          </cell>
          <cell r="R305">
            <v>3620.3854819788162</v>
          </cell>
          <cell r="S305">
            <v>3720.3774214520668</v>
          </cell>
          <cell r="T305">
            <v>3854.4726872530828</v>
          </cell>
          <cell r="U305">
            <v>3997.4367621408796</v>
          </cell>
          <cell r="V305">
            <v>4170.0530248650757</v>
          </cell>
          <cell r="W305">
            <v>4362.8749323201628</v>
          </cell>
          <cell r="X305">
            <v>4555.0181868717</v>
          </cell>
          <cell r="Y305">
            <v>4709.0126085355387</v>
          </cell>
          <cell r="Z305">
            <v>4849.0405394736017</v>
          </cell>
          <cell r="AA305">
            <v>4972.8369993175984</v>
          </cell>
          <cell r="AB305">
            <v>5138.945966784986</v>
          </cell>
          <cell r="AC305">
            <v>5246.3811059375912</v>
          </cell>
          <cell r="AD305">
            <v>5373.4210254372856</v>
          </cell>
          <cell r="AE305">
            <v>5506.4788065537323</v>
          </cell>
          <cell r="AF305">
            <v>5634.5586283304801</v>
          </cell>
          <cell r="AG305">
            <v>5770.5987158547132</v>
          </cell>
          <cell r="AH305">
            <v>5929.6080087581886</v>
          </cell>
          <cell r="AI305">
            <v>5990.8163605200962</v>
          </cell>
          <cell r="AJ305">
            <v>6016.4378371866514</v>
          </cell>
          <cell r="AK305">
            <v>6053.8198486566635</v>
          </cell>
          <cell r="AL305">
            <v>6122.0114083176368</v>
          </cell>
          <cell r="AM305">
            <v>6210.7934680338931</v>
          </cell>
          <cell r="AN305">
            <v>6287.1837898562135</v>
          </cell>
          <cell r="AO305">
            <v>6364.3944206902988</v>
          </cell>
          <cell r="AP305">
            <v>6446.6033383556151</v>
          </cell>
          <cell r="AQ305">
            <v>6585.2513401635651</v>
          </cell>
          <cell r="AR305">
            <v>6709.8440033876341</v>
          </cell>
          <cell r="AS305">
            <v>6849.200781438125</v>
          </cell>
          <cell r="AT305">
            <v>6977.6782388237907</v>
          </cell>
          <cell r="AU305">
            <v>7100.9399072088008</v>
          </cell>
          <cell r="AV305">
            <v>7219.6895719960557</v>
          </cell>
          <cell r="AW305">
            <v>7320.5272276486139</v>
          </cell>
          <cell r="AX305">
            <v>7422.5905344562761</v>
          </cell>
          <cell r="AY305">
            <v>7526.4635477219563</v>
          </cell>
          <cell r="AZ305">
            <v>7634.5232351309714</v>
          </cell>
          <cell r="BA305">
            <v>7720.7464853545089</v>
          </cell>
          <cell r="BB305">
            <v>7819.9585346911699</v>
          </cell>
          <cell r="BC305">
            <v>7920.1627045211981</v>
          </cell>
          <cell r="BD305">
            <v>8021.3689160495251</v>
          </cell>
          <cell r="BE305">
            <v>8123.5871896931376</v>
          </cell>
          <cell r="BF305">
            <v>8226.827646073185</v>
          </cell>
        </row>
        <row r="306">
          <cell r="D306"/>
        </row>
      </sheetData>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B1:AC89"/>
  <sheetViews>
    <sheetView tabSelected="1" zoomScale="70" zoomScaleNormal="70" workbookViewId="0">
      <selection activeCell="Q10" sqref="Q10"/>
    </sheetView>
  </sheetViews>
  <sheetFormatPr defaultColWidth="9.140625" defaultRowHeight="15"/>
  <cols>
    <col min="1" max="1" width="9.140625" style="1"/>
    <col min="2" max="3" width="20.85546875" style="1" customWidth="1"/>
    <col min="4" max="5" width="15.7109375" style="1" customWidth="1"/>
    <col min="6" max="6" width="22.7109375" style="1" customWidth="1"/>
    <col min="7" max="7" width="18.42578125" style="1" customWidth="1"/>
    <col min="8" max="11" width="30.28515625" style="1" customWidth="1"/>
    <col min="12" max="15" width="28.5703125" style="1" customWidth="1"/>
    <col min="16" max="16" width="40.85546875" style="1" customWidth="1"/>
    <col min="17" max="18" width="30.140625" style="1" customWidth="1"/>
    <col min="19" max="19" width="23" style="1" customWidth="1"/>
    <col min="20" max="20" width="18.5703125" style="1" customWidth="1"/>
    <col min="21" max="21" width="18.7109375" style="1" customWidth="1"/>
    <col min="22" max="22" width="32.28515625" style="1" customWidth="1"/>
    <col min="23" max="24" width="9.140625" style="1"/>
    <col min="25" max="26" width="10" style="1" bestFit="1" customWidth="1"/>
    <col min="27" max="16384" width="9.140625" style="1"/>
  </cols>
  <sheetData>
    <row r="1" spans="2:19" ht="15.75" thickBot="1"/>
    <row r="2" spans="2:19" ht="28.5">
      <c r="B2" s="66" t="s">
        <v>9</v>
      </c>
      <c r="C2" s="67"/>
      <c r="D2" s="67"/>
      <c r="E2" s="67"/>
      <c r="F2" s="67"/>
      <c r="G2" s="67"/>
      <c r="H2" s="67"/>
      <c r="I2" s="67"/>
      <c r="J2" s="67"/>
      <c r="K2" s="67"/>
      <c r="L2" s="25"/>
      <c r="M2" s="25"/>
      <c r="N2" s="25"/>
      <c r="O2" s="25"/>
      <c r="P2" s="25"/>
      <c r="Q2" s="25"/>
      <c r="R2" s="25"/>
      <c r="S2" s="26"/>
    </row>
    <row r="3" spans="2:19" ht="18.75">
      <c r="B3" s="2"/>
      <c r="C3" s="3"/>
      <c r="D3" s="3"/>
      <c r="E3" s="3"/>
      <c r="F3" s="3"/>
      <c r="G3" s="3"/>
      <c r="H3" s="3"/>
      <c r="I3" s="3"/>
      <c r="J3" s="3"/>
      <c r="K3" s="3"/>
      <c r="L3" s="3"/>
      <c r="M3" s="3"/>
      <c r="N3" s="3"/>
      <c r="O3" s="3"/>
      <c r="P3" s="30" t="s">
        <v>92</v>
      </c>
      <c r="R3" s="122"/>
      <c r="S3" s="4"/>
    </row>
    <row r="4" spans="2:19" ht="16.5" customHeight="1">
      <c r="B4" s="2"/>
      <c r="C4" s="3"/>
      <c r="D4" s="3"/>
      <c r="E4" s="3"/>
      <c r="F4" s="3"/>
      <c r="G4" s="3"/>
      <c r="H4" s="3"/>
      <c r="I4" s="3"/>
      <c r="J4" s="3"/>
      <c r="K4" s="3"/>
      <c r="L4" s="3"/>
      <c r="M4" s="3"/>
      <c r="N4" s="3"/>
      <c r="O4" s="3"/>
      <c r="P4" s="127" t="s">
        <v>146</v>
      </c>
      <c r="Q4" s="127" t="s">
        <v>147</v>
      </c>
      <c r="R4" s="107"/>
      <c r="S4" s="4"/>
    </row>
    <row r="5" spans="2:19" ht="15.6" customHeight="1">
      <c r="B5" s="2"/>
      <c r="C5" s="3"/>
      <c r="D5" s="3"/>
      <c r="E5" s="3"/>
      <c r="F5" s="3"/>
      <c r="G5" s="3"/>
      <c r="H5" s="3"/>
      <c r="I5" s="3"/>
      <c r="J5" s="3"/>
      <c r="K5" s="3"/>
      <c r="L5" s="3"/>
      <c r="M5" s="3"/>
      <c r="N5" s="3"/>
      <c r="O5" s="3"/>
      <c r="P5" s="105" t="s">
        <v>5</v>
      </c>
      <c r="Q5" s="138">
        <f>Assumptions!C16</f>
        <v>2006</v>
      </c>
      <c r="R5" s="106"/>
      <c r="S5" s="4"/>
    </row>
    <row r="6" spans="2:19" ht="15.75">
      <c r="B6" s="2"/>
      <c r="C6" s="3"/>
      <c r="D6" s="3"/>
      <c r="E6" s="3"/>
      <c r="F6" s="3"/>
      <c r="G6" s="3"/>
      <c r="H6" s="3"/>
      <c r="I6" s="3"/>
      <c r="J6" s="3"/>
      <c r="K6" s="3"/>
      <c r="L6" s="3"/>
      <c r="M6" s="3"/>
      <c r="N6" s="3"/>
      <c r="O6" s="3"/>
      <c r="P6" s="115" t="s">
        <v>114</v>
      </c>
      <c r="Q6" s="139" t="e">
        <f ca="1">T89-U89</f>
        <v>#NAME?</v>
      </c>
      <c r="R6" s="120"/>
      <c r="S6" s="4"/>
    </row>
    <row r="7" spans="2:19" ht="15.75">
      <c r="B7" s="2"/>
      <c r="C7" s="3"/>
      <c r="D7" s="3"/>
      <c r="E7" s="3"/>
      <c r="F7" s="3"/>
      <c r="G7" s="3"/>
      <c r="H7" s="3"/>
      <c r="I7" s="3"/>
      <c r="J7" s="3"/>
      <c r="K7" s="3"/>
      <c r="L7" s="3"/>
      <c r="M7" s="3"/>
      <c r="N7" s="3"/>
      <c r="O7" s="3"/>
      <c r="P7" s="170" t="s">
        <v>113</v>
      </c>
      <c r="Q7" s="171" t="s">
        <v>159</v>
      </c>
      <c r="R7" s="120"/>
      <c r="S7" s="4"/>
    </row>
    <row r="8" spans="2:19" ht="15.75">
      <c r="B8" s="2"/>
      <c r="C8" s="3"/>
      <c r="D8" s="3"/>
      <c r="E8" s="3"/>
      <c r="F8" s="3"/>
      <c r="G8" s="3"/>
      <c r="H8" s="3"/>
      <c r="I8" s="3"/>
      <c r="J8" s="3"/>
      <c r="K8" s="3"/>
      <c r="L8" s="3"/>
      <c r="M8" s="3"/>
      <c r="N8" s="3"/>
      <c r="O8" s="3"/>
      <c r="P8" s="114" t="s">
        <v>106</v>
      </c>
      <c r="Q8" s="139" t="e">
        <f ca="1">SUM(AA64:AA68)</f>
        <v>#NAME?</v>
      </c>
      <c r="R8" s="122"/>
      <c r="S8" s="4"/>
    </row>
    <row r="9" spans="2:19">
      <c r="B9" s="2"/>
      <c r="C9" s="3"/>
      <c r="D9" s="3"/>
      <c r="E9" s="3"/>
      <c r="F9" s="3"/>
      <c r="G9" s="3"/>
      <c r="H9" s="3"/>
      <c r="I9" s="3"/>
      <c r="J9" s="3"/>
      <c r="K9" s="3"/>
      <c r="L9" s="3"/>
      <c r="M9" s="3"/>
      <c r="N9" s="3"/>
      <c r="O9" s="3"/>
      <c r="P9" s="127" t="s">
        <v>145</v>
      </c>
      <c r="Q9" s="140" t="s">
        <v>127</v>
      </c>
      <c r="S9" s="4"/>
    </row>
    <row r="10" spans="2:19">
      <c r="B10" s="2"/>
      <c r="C10" s="3"/>
      <c r="D10" s="3"/>
      <c r="E10" s="3"/>
      <c r="F10" s="3"/>
      <c r="G10" s="3"/>
      <c r="H10" s="3"/>
      <c r="I10" s="3"/>
      <c r="J10" s="3"/>
      <c r="K10" s="3"/>
      <c r="L10" s="3"/>
      <c r="M10" s="3"/>
      <c r="N10" s="3"/>
      <c r="O10" s="3"/>
      <c r="P10" s="127" t="s">
        <v>158</v>
      </c>
      <c r="Q10" s="140">
        <f>[1]Lifetimes!$F$16</f>
        <v>5</v>
      </c>
      <c r="R10" s="3"/>
      <c r="S10" s="4"/>
    </row>
    <row r="11" spans="2:19" ht="18.75">
      <c r="B11" s="2"/>
      <c r="C11" s="3"/>
      <c r="D11" s="3"/>
      <c r="E11" s="3"/>
      <c r="F11" s="3"/>
      <c r="G11" s="3"/>
      <c r="H11" s="3"/>
      <c r="I11" s="3"/>
      <c r="J11" s="3"/>
      <c r="K11" s="3"/>
      <c r="L11" s="86"/>
      <c r="M11" s="87"/>
      <c r="N11" s="87"/>
      <c r="O11" s="87"/>
      <c r="P11" s="86"/>
      <c r="Q11" s="86"/>
      <c r="R11" s="86"/>
      <c r="S11" s="4"/>
    </row>
    <row r="12" spans="2:19" ht="18.75">
      <c r="B12" s="2"/>
      <c r="C12" s="3"/>
      <c r="D12" s="3"/>
      <c r="E12" s="3"/>
      <c r="F12" s="3"/>
      <c r="G12" s="3"/>
      <c r="H12" s="3"/>
      <c r="I12" s="3"/>
      <c r="J12" s="3"/>
      <c r="K12" s="3"/>
      <c r="L12" s="86"/>
      <c r="M12" s="87"/>
      <c r="N12" s="87"/>
      <c r="O12" s="87"/>
      <c r="P12" s="87" t="s">
        <v>91</v>
      </c>
      <c r="Q12" s="86"/>
      <c r="R12" s="86"/>
      <c r="S12" s="4"/>
    </row>
    <row r="13" spans="2:19" ht="18.75">
      <c r="B13" s="2"/>
      <c r="C13" s="3"/>
      <c r="D13" s="3"/>
      <c r="E13" s="3"/>
      <c r="F13" s="3"/>
      <c r="G13" s="3"/>
      <c r="H13" s="3"/>
      <c r="I13" s="3"/>
      <c r="J13" s="3"/>
      <c r="K13" s="3"/>
      <c r="L13" s="86"/>
      <c r="M13" s="87"/>
      <c r="N13" s="87"/>
      <c r="O13" s="87"/>
      <c r="P13" s="88" t="s">
        <v>108</v>
      </c>
      <c r="Q13" s="86"/>
      <c r="R13" s="86"/>
      <c r="S13" s="4"/>
    </row>
    <row r="14" spans="2:19" ht="18.75">
      <c r="B14" s="2"/>
      <c r="C14" s="3"/>
      <c r="D14" s="3"/>
      <c r="E14" s="3"/>
      <c r="F14" s="3"/>
      <c r="G14" s="3"/>
      <c r="H14" s="3"/>
      <c r="I14" s="3"/>
      <c r="J14" s="3"/>
      <c r="K14" s="3"/>
      <c r="L14" s="86"/>
      <c r="M14" s="87"/>
      <c r="N14" s="87"/>
      <c r="O14" s="87"/>
      <c r="P14" s="88" t="s">
        <v>107</v>
      </c>
      <c r="Q14" s="86"/>
      <c r="R14" s="86"/>
      <c r="S14" s="4"/>
    </row>
    <row r="15" spans="2:19" ht="18.75">
      <c r="B15" s="2"/>
      <c r="C15" s="3"/>
      <c r="D15" s="3"/>
      <c r="E15" s="3"/>
      <c r="F15" s="3"/>
      <c r="G15" s="3"/>
      <c r="H15" s="3"/>
      <c r="I15" s="3"/>
      <c r="J15" s="3"/>
      <c r="K15" s="3"/>
      <c r="L15" s="86"/>
      <c r="M15" s="87"/>
      <c r="N15" s="87"/>
      <c r="O15" s="87"/>
      <c r="P15" s="86"/>
      <c r="Q15" s="86"/>
      <c r="R15" s="86"/>
      <c r="S15" s="4"/>
    </row>
    <row r="16" spans="2:19" ht="18.75">
      <c r="B16" s="2"/>
      <c r="C16" s="3"/>
      <c r="D16" s="3"/>
      <c r="E16" s="3"/>
      <c r="F16" s="3"/>
      <c r="G16" s="3"/>
      <c r="H16" s="3"/>
      <c r="I16" s="3"/>
      <c r="J16" s="3"/>
      <c r="K16" s="3"/>
      <c r="L16" s="86"/>
      <c r="M16" s="87"/>
      <c r="N16" s="87"/>
      <c r="O16" s="87"/>
      <c r="P16" s="86"/>
      <c r="Q16" s="86"/>
      <c r="R16" s="86"/>
      <c r="S16" s="4"/>
    </row>
    <row r="17" spans="2:19" ht="18.75">
      <c r="B17" s="2"/>
      <c r="C17" s="3"/>
      <c r="D17" s="3"/>
      <c r="E17" s="3"/>
      <c r="F17" s="3"/>
      <c r="G17" s="3"/>
      <c r="H17" s="3"/>
      <c r="I17" s="3"/>
      <c r="J17" s="3"/>
      <c r="K17" s="3"/>
      <c r="L17" s="86"/>
      <c r="M17" s="87"/>
      <c r="N17" s="87"/>
      <c r="O17" s="87"/>
      <c r="P17" s="86"/>
      <c r="Q17" s="86"/>
      <c r="R17" s="86"/>
      <c r="S17" s="4"/>
    </row>
    <row r="18" spans="2:19" ht="18.75">
      <c r="B18" s="2"/>
      <c r="C18" s="3"/>
      <c r="D18" s="3"/>
      <c r="E18" s="3"/>
      <c r="F18" s="3"/>
      <c r="G18" s="3"/>
      <c r="H18" s="3"/>
      <c r="I18" s="3"/>
      <c r="J18" s="3"/>
      <c r="K18" s="3"/>
      <c r="L18" s="86"/>
      <c r="M18" s="87"/>
      <c r="N18" s="87"/>
      <c r="O18" s="87"/>
      <c r="P18" s="86"/>
      <c r="Q18" s="86"/>
      <c r="R18" s="86"/>
      <c r="S18" s="4"/>
    </row>
    <row r="19" spans="2:19" ht="18.75">
      <c r="B19" s="2"/>
      <c r="C19" s="3"/>
      <c r="D19" s="3"/>
      <c r="E19" s="3"/>
      <c r="F19" s="3"/>
      <c r="G19" s="3"/>
      <c r="H19" s="3"/>
      <c r="I19" s="3"/>
      <c r="J19" s="3"/>
      <c r="K19" s="3"/>
      <c r="L19" s="3"/>
      <c r="M19" s="3"/>
      <c r="N19" s="3"/>
      <c r="O19" s="3"/>
      <c r="P19" s="30"/>
      <c r="Q19" s="3"/>
      <c r="R19" s="3"/>
      <c r="S19" s="4"/>
    </row>
    <row r="20" spans="2:19">
      <c r="B20" s="2"/>
      <c r="C20" s="3"/>
      <c r="D20" s="3"/>
      <c r="E20" s="3"/>
      <c r="F20" s="3"/>
      <c r="G20" s="3"/>
      <c r="H20" s="3"/>
      <c r="I20" s="3"/>
      <c r="J20" s="3"/>
      <c r="K20" s="3"/>
      <c r="L20" s="3"/>
      <c r="M20" s="3"/>
      <c r="N20" s="3"/>
      <c r="O20" s="3"/>
      <c r="P20" s="3"/>
      <c r="Q20" s="3"/>
      <c r="R20" s="3"/>
      <c r="S20" s="4"/>
    </row>
    <row r="21" spans="2:19">
      <c r="B21" s="2"/>
      <c r="C21" s="3"/>
      <c r="D21" s="3"/>
      <c r="E21" s="3"/>
      <c r="F21" s="3"/>
      <c r="G21" s="3"/>
      <c r="H21" s="3"/>
      <c r="I21" s="3"/>
      <c r="J21" s="3"/>
      <c r="K21" s="3"/>
      <c r="L21" s="3"/>
      <c r="M21" s="3"/>
      <c r="N21" s="3"/>
      <c r="O21" s="3"/>
      <c r="P21" s="3"/>
      <c r="Q21" s="3"/>
      <c r="R21" s="3"/>
      <c r="S21" s="4"/>
    </row>
    <row r="22" spans="2:19">
      <c r="B22" s="2"/>
      <c r="C22" s="3"/>
      <c r="D22" s="3"/>
      <c r="E22" s="3"/>
      <c r="F22" s="3"/>
      <c r="G22" s="3"/>
      <c r="H22" s="3"/>
      <c r="I22" s="3"/>
      <c r="J22" s="3"/>
      <c r="K22" s="3"/>
      <c r="L22" s="3"/>
      <c r="M22" s="3"/>
      <c r="N22" s="3"/>
      <c r="O22" s="3"/>
      <c r="P22" s="3"/>
      <c r="Q22" s="3"/>
      <c r="R22" s="3"/>
      <c r="S22" s="4"/>
    </row>
    <row r="23" spans="2:19">
      <c r="B23" s="2"/>
      <c r="C23" s="3"/>
      <c r="D23" s="3"/>
      <c r="E23" s="3"/>
      <c r="F23" s="3"/>
      <c r="G23" s="3"/>
      <c r="H23" s="3"/>
      <c r="I23" s="3"/>
      <c r="J23" s="3"/>
      <c r="K23" s="3"/>
      <c r="L23" s="3"/>
      <c r="M23" s="3"/>
      <c r="N23" s="3"/>
      <c r="O23" s="3"/>
      <c r="P23" s="3"/>
      <c r="Q23" s="3"/>
      <c r="R23" s="3"/>
      <c r="S23" s="4"/>
    </row>
    <row r="24" spans="2:19">
      <c r="B24" s="2"/>
      <c r="C24" s="3"/>
      <c r="D24" s="3"/>
      <c r="E24" s="3"/>
      <c r="F24" s="3"/>
      <c r="G24" s="3"/>
      <c r="H24" s="3"/>
      <c r="I24" s="3"/>
      <c r="J24" s="3"/>
      <c r="K24" s="3"/>
      <c r="L24" s="3"/>
      <c r="M24" s="3"/>
      <c r="N24" s="3"/>
      <c r="O24" s="3"/>
      <c r="P24" s="3"/>
      <c r="Q24" s="3"/>
      <c r="R24" s="3"/>
      <c r="S24" s="4"/>
    </row>
    <row r="25" spans="2:19">
      <c r="B25" s="2"/>
      <c r="C25" s="3"/>
      <c r="D25" s="3"/>
      <c r="E25" s="3"/>
      <c r="F25" s="3"/>
      <c r="G25" s="3"/>
      <c r="H25" s="3"/>
      <c r="I25" s="3"/>
      <c r="J25" s="3"/>
      <c r="K25" s="3"/>
      <c r="L25" s="3"/>
      <c r="M25" s="3"/>
      <c r="N25" s="3"/>
      <c r="O25" s="3"/>
      <c r="P25" s="3"/>
      <c r="Q25" s="3"/>
      <c r="R25" s="3"/>
      <c r="S25" s="4"/>
    </row>
    <row r="26" spans="2:19">
      <c r="B26" s="2"/>
      <c r="C26" s="3"/>
      <c r="D26" s="3"/>
      <c r="E26" s="3"/>
      <c r="F26" s="3"/>
      <c r="G26" s="3"/>
      <c r="H26" s="3"/>
      <c r="I26" s="3"/>
      <c r="J26" s="3"/>
      <c r="K26" s="3"/>
      <c r="L26" s="3"/>
      <c r="M26" s="3"/>
      <c r="N26" s="3"/>
      <c r="O26" s="3"/>
      <c r="P26" s="3"/>
      <c r="Q26" s="3"/>
      <c r="R26" s="3"/>
      <c r="S26" s="4"/>
    </row>
    <row r="27" spans="2:19">
      <c r="B27" s="2"/>
      <c r="C27" s="3"/>
      <c r="D27" s="3"/>
      <c r="E27" s="3"/>
      <c r="F27" s="3"/>
      <c r="G27" s="3"/>
      <c r="H27" s="3"/>
      <c r="I27" s="3"/>
      <c r="J27" s="3"/>
      <c r="K27" s="3"/>
      <c r="L27" s="3"/>
      <c r="M27" s="3"/>
      <c r="N27" s="3"/>
      <c r="O27" s="3"/>
      <c r="P27" s="3"/>
      <c r="Q27" s="3"/>
      <c r="R27" s="3"/>
      <c r="S27" s="4"/>
    </row>
    <row r="28" spans="2:19">
      <c r="B28" s="2"/>
      <c r="C28" s="3"/>
      <c r="D28" s="3"/>
      <c r="E28" s="3"/>
      <c r="F28" s="3"/>
      <c r="G28" s="3"/>
      <c r="H28" s="3"/>
      <c r="I28" s="3"/>
      <c r="J28" s="3"/>
      <c r="K28" s="3"/>
      <c r="L28" s="3"/>
      <c r="M28" s="3"/>
      <c r="N28" s="3"/>
      <c r="O28" s="3"/>
      <c r="P28" s="3"/>
      <c r="Q28" s="3"/>
      <c r="R28" s="3"/>
      <c r="S28" s="4"/>
    </row>
    <row r="29" spans="2:19">
      <c r="B29" s="2"/>
      <c r="C29" s="3"/>
      <c r="D29" s="3"/>
      <c r="E29" s="3"/>
      <c r="F29" s="3"/>
      <c r="G29" s="3"/>
      <c r="H29" s="3"/>
      <c r="I29" s="3"/>
      <c r="J29" s="3"/>
      <c r="K29" s="3"/>
      <c r="L29" s="3"/>
      <c r="M29" s="3"/>
      <c r="N29" s="3"/>
      <c r="O29" s="3"/>
      <c r="P29" s="3"/>
      <c r="Q29" s="3"/>
      <c r="R29" s="3"/>
      <c r="S29" s="4"/>
    </row>
    <row r="30" spans="2:19">
      <c r="B30" s="2"/>
      <c r="C30" s="3"/>
      <c r="D30" s="3"/>
      <c r="E30" s="3"/>
      <c r="F30" s="3"/>
      <c r="G30" s="3"/>
      <c r="H30" s="3"/>
      <c r="I30" s="3"/>
      <c r="J30" s="3"/>
      <c r="K30" s="3"/>
      <c r="L30" s="3"/>
      <c r="M30" s="3"/>
      <c r="N30" s="3"/>
      <c r="O30" s="3"/>
      <c r="P30" s="3"/>
      <c r="Q30" s="3"/>
      <c r="R30" s="3"/>
      <c r="S30" s="4"/>
    </row>
    <row r="31" spans="2:19">
      <c r="B31" s="2"/>
      <c r="C31" s="3"/>
      <c r="D31" s="3"/>
      <c r="E31" s="3"/>
      <c r="F31" s="3"/>
      <c r="G31" s="3"/>
      <c r="H31" s="3"/>
      <c r="I31" s="3"/>
      <c r="J31" s="3"/>
      <c r="K31" s="3"/>
      <c r="L31" s="3"/>
      <c r="M31" s="3"/>
      <c r="N31" s="3"/>
      <c r="O31" s="3"/>
      <c r="P31" s="3"/>
      <c r="Q31" s="3"/>
      <c r="R31" s="3"/>
      <c r="S31" s="4"/>
    </row>
    <row r="32" spans="2:19">
      <c r="B32" s="2"/>
      <c r="C32" s="3"/>
      <c r="D32" s="3"/>
      <c r="E32" s="3"/>
      <c r="F32" s="3"/>
      <c r="G32" s="3"/>
      <c r="H32" s="3"/>
      <c r="I32" s="3"/>
      <c r="J32" s="3"/>
      <c r="K32" s="3"/>
      <c r="L32" s="3"/>
      <c r="M32" s="3"/>
      <c r="N32" s="3"/>
      <c r="O32" s="3"/>
      <c r="P32" s="3"/>
      <c r="Q32" s="3"/>
      <c r="R32" s="3"/>
      <c r="S32" s="4"/>
    </row>
    <row r="33" spans="2:19">
      <c r="B33" s="2"/>
      <c r="C33" s="3"/>
      <c r="D33" s="3"/>
      <c r="E33" s="3"/>
      <c r="F33" s="3"/>
      <c r="G33" s="3"/>
      <c r="H33" s="3"/>
      <c r="I33" s="3"/>
      <c r="J33" s="3"/>
      <c r="K33" s="3"/>
      <c r="L33" s="3"/>
      <c r="M33" s="3"/>
      <c r="N33" s="3"/>
      <c r="O33" s="3"/>
      <c r="P33" s="3"/>
      <c r="Q33" s="3"/>
      <c r="R33" s="3"/>
      <c r="S33" s="4"/>
    </row>
    <row r="34" spans="2:19">
      <c r="B34" s="2"/>
      <c r="C34" s="3"/>
      <c r="D34" s="3"/>
      <c r="E34" s="3"/>
      <c r="F34" s="3"/>
      <c r="G34" s="3"/>
      <c r="H34" s="3"/>
      <c r="I34" s="3"/>
      <c r="J34" s="3"/>
      <c r="K34" s="3"/>
      <c r="L34" s="3"/>
      <c r="M34" s="3"/>
      <c r="N34" s="3"/>
      <c r="O34" s="3"/>
      <c r="P34" s="3"/>
      <c r="Q34" s="3"/>
      <c r="R34" s="3"/>
      <c r="S34" s="4"/>
    </row>
    <row r="35" spans="2:19">
      <c r="B35" s="2"/>
      <c r="C35" s="3"/>
      <c r="D35" s="3"/>
      <c r="E35" s="3"/>
      <c r="F35" s="3"/>
      <c r="G35" s="3"/>
      <c r="H35" s="3"/>
      <c r="I35" s="3"/>
      <c r="J35" s="3"/>
      <c r="K35" s="3"/>
      <c r="L35" s="3"/>
      <c r="M35" s="3"/>
      <c r="N35" s="3"/>
      <c r="O35" s="3"/>
      <c r="P35" s="3"/>
      <c r="Q35" s="3"/>
      <c r="R35" s="3"/>
      <c r="S35" s="4"/>
    </row>
    <row r="36" spans="2:19">
      <c r="B36" s="2"/>
      <c r="C36" s="3"/>
      <c r="D36" s="3"/>
      <c r="E36" s="3"/>
      <c r="F36" s="3"/>
      <c r="G36" s="3"/>
      <c r="H36" s="3"/>
      <c r="I36" s="3"/>
      <c r="J36" s="3"/>
      <c r="K36" s="3"/>
      <c r="L36" s="3"/>
      <c r="M36" s="3"/>
      <c r="N36" s="3"/>
      <c r="O36" s="3"/>
      <c r="P36" s="3"/>
      <c r="Q36" s="3"/>
      <c r="R36" s="3"/>
      <c r="S36" s="4"/>
    </row>
    <row r="37" spans="2:19">
      <c r="B37" s="2"/>
      <c r="C37" s="3"/>
      <c r="D37" s="3"/>
      <c r="E37" s="3"/>
      <c r="F37" s="3"/>
      <c r="G37" s="3"/>
      <c r="H37" s="3"/>
      <c r="I37" s="3"/>
      <c r="J37" s="3"/>
      <c r="K37" s="3"/>
      <c r="L37" s="3"/>
      <c r="M37" s="3"/>
      <c r="N37" s="3"/>
      <c r="O37" s="3"/>
      <c r="P37" s="3"/>
      <c r="Q37" s="3"/>
      <c r="R37" s="3"/>
      <c r="S37" s="4"/>
    </row>
    <row r="38" spans="2:19">
      <c r="B38" s="2"/>
      <c r="C38" s="3"/>
      <c r="D38" s="3"/>
      <c r="E38" s="3"/>
      <c r="F38" s="3"/>
      <c r="G38" s="3"/>
      <c r="H38" s="3"/>
      <c r="I38" s="3"/>
      <c r="J38" s="3"/>
      <c r="K38" s="3"/>
      <c r="L38" s="3"/>
      <c r="M38" s="3"/>
      <c r="N38" s="3"/>
      <c r="O38" s="3"/>
      <c r="P38" s="3"/>
      <c r="Q38" s="3"/>
      <c r="R38" s="3"/>
      <c r="S38" s="4"/>
    </row>
    <row r="39" spans="2:19">
      <c r="B39" s="2"/>
      <c r="C39" s="3"/>
      <c r="D39" s="3"/>
      <c r="E39" s="3"/>
      <c r="F39" s="3"/>
      <c r="G39" s="3"/>
      <c r="H39" s="3"/>
      <c r="I39" s="3"/>
      <c r="J39" s="3"/>
      <c r="K39" s="3"/>
      <c r="L39" s="3"/>
      <c r="M39" s="3"/>
      <c r="N39" s="3"/>
      <c r="O39" s="3"/>
      <c r="P39" s="3"/>
      <c r="Q39" s="3"/>
      <c r="R39" s="3"/>
      <c r="S39" s="4"/>
    </row>
    <row r="40" spans="2:19">
      <c r="B40" s="2"/>
      <c r="C40" s="3"/>
      <c r="D40" s="3"/>
      <c r="E40" s="3"/>
      <c r="F40" s="3"/>
      <c r="G40" s="3"/>
      <c r="H40" s="3"/>
      <c r="I40" s="3"/>
      <c r="J40" s="3"/>
      <c r="K40" s="3"/>
      <c r="L40" s="3"/>
      <c r="M40" s="3"/>
      <c r="N40" s="3"/>
      <c r="O40" s="3"/>
      <c r="P40" s="3"/>
      <c r="Q40" s="3"/>
      <c r="R40" s="3"/>
      <c r="S40" s="4"/>
    </row>
    <row r="41" spans="2:19">
      <c r="B41" s="2"/>
      <c r="C41" s="3"/>
      <c r="D41" s="3"/>
      <c r="E41" s="3"/>
      <c r="F41" s="3"/>
      <c r="G41" s="3"/>
      <c r="H41" s="3"/>
      <c r="I41" s="3"/>
      <c r="J41" s="3"/>
      <c r="K41" s="3"/>
      <c r="L41" s="3"/>
      <c r="M41" s="3"/>
      <c r="N41" s="3"/>
      <c r="O41" s="3"/>
      <c r="P41" s="3"/>
      <c r="Q41" s="3"/>
      <c r="R41" s="3"/>
      <c r="S41" s="4"/>
    </row>
    <row r="42" spans="2:19">
      <c r="B42" s="2"/>
      <c r="C42" s="3"/>
      <c r="D42" s="3"/>
      <c r="E42" s="3"/>
      <c r="F42" s="3"/>
      <c r="G42" s="3"/>
      <c r="H42" s="3"/>
      <c r="I42" s="3"/>
      <c r="J42" s="3"/>
      <c r="K42" s="3"/>
      <c r="L42" s="3"/>
      <c r="M42" s="3"/>
      <c r="N42" s="3"/>
      <c r="O42" s="3"/>
      <c r="P42" s="3"/>
      <c r="Q42" s="3"/>
      <c r="R42" s="3"/>
      <c r="S42" s="4"/>
    </row>
    <row r="43" spans="2:19">
      <c r="B43" s="2"/>
      <c r="C43" s="3"/>
      <c r="D43" s="3"/>
      <c r="E43" s="3"/>
      <c r="F43" s="3"/>
      <c r="G43" s="3"/>
      <c r="H43" s="3"/>
      <c r="I43" s="3"/>
      <c r="J43" s="3"/>
      <c r="K43" s="3"/>
      <c r="L43" s="3"/>
      <c r="M43" s="3"/>
      <c r="N43" s="3"/>
      <c r="O43" s="3"/>
      <c r="P43" s="3"/>
      <c r="Q43" s="3"/>
      <c r="R43" s="3"/>
      <c r="S43" s="4"/>
    </row>
    <row r="44" spans="2:19">
      <c r="B44" s="2"/>
      <c r="C44" s="3"/>
      <c r="D44" s="3"/>
      <c r="E44" s="3"/>
      <c r="F44" s="3"/>
      <c r="G44" s="3"/>
      <c r="H44" s="3"/>
      <c r="I44" s="3"/>
      <c r="J44" s="3"/>
      <c r="K44" s="3"/>
      <c r="L44" s="3"/>
      <c r="M44" s="3"/>
      <c r="N44" s="3"/>
      <c r="O44" s="3"/>
      <c r="P44" s="3"/>
      <c r="Q44" s="3"/>
      <c r="R44" s="3"/>
      <c r="S44" s="4"/>
    </row>
    <row r="45" spans="2:19">
      <c r="B45" s="2"/>
      <c r="C45" s="3"/>
      <c r="D45" s="3"/>
      <c r="E45" s="3"/>
      <c r="F45" s="3"/>
      <c r="G45" s="3"/>
      <c r="H45" s="3"/>
      <c r="I45" s="3"/>
      <c r="J45" s="3"/>
      <c r="K45" s="3"/>
      <c r="L45" s="3"/>
      <c r="M45" s="3"/>
      <c r="N45" s="3"/>
      <c r="O45" s="3"/>
      <c r="P45" s="3"/>
      <c r="Q45" s="3"/>
      <c r="R45" s="3"/>
      <c r="S45" s="4"/>
    </row>
    <row r="46" spans="2:19">
      <c r="B46" s="2"/>
      <c r="C46" s="3"/>
      <c r="D46" s="3"/>
      <c r="E46" s="3"/>
      <c r="F46" s="3"/>
      <c r="G46" s="3"/>
      <c r="H46" s="3"/>
      <c r="I46" s="3"/>
      <c r="J46" s="3"/>
      <c r="K46" s="3"/>
      <c r="L46" s="3"/>
      <c r="M46" s="3"/>
      <c r="N46" s="3"/>
      <c r="O46" s="3"/>
      <c r="P46" s="3"/>
      <c r="Q46" s="3"/>
      <c r="R46" s="3"/>
      <c r="S46" s="4"/>
    </row>
    <row r="47" spans="2:19">
      <c r="B47" s="2"/>
      <c r="C47" s="3"/>
      <c r="D47" s="3"/>
      <c r="E47" s="3"/>
      <c r="F47" s="3"/>
      <c r="G47" s="3"/>
      <c r="H47" s="3"/>
      <c r="I47" s="3"/>
      <c r="J47" s="3"/>
      <c r="K47" s="3"/>
      <c r="L47" s="3"/>
      <c r="M47" s="3"/>
      <c r="N47" s="3"/>
      <c r="O47" s="3"/>
      <c r="P47" s="3"/>
      <c r="Q47" s="3"/>
      <c r="R47" s="3"/>
      <c r="S47" s="4"/>
    </row>
    <row r="48" spans="2:19">
      <c r="B48" s="2"/>
      <c r="C48" s="3"/>
      <c r="D48" s="3"/>
      <c r="E48" s="3"/>
      <c r="F48" s="3"/>
      <c r="G48" s="3"/>
      <c r="H48" s="3"/>
      <c r="I48" s="3"/>
      <c r="J48" s="3"/>
      <c r="K48" s="3"/>
      <c r="L48" s="3"/>
      <c r="M48" s="3"/>
      <c r="N48" s="3"/>
      <c r="O48" s="3"/>
      <c r="P48" s="3"/>
      <c r="Q48" s="3"/>
      <c r="R48" s="3"/>
      <c r="S48" s="4"/>
    </row>
    <row r="49" spans="2:29">
      <c r="B49" s="2"/>
      <c r="C49" s="3"/>
      <c r="D49" s="3"/>
      <c r="E49" s="3"/>
      <c r="F49" s="3"/>
      <c r="G49" s="3"/>
      <c r="H49" s="3"/>
      <c r="I49" s="3"/>
      <c r="J49" s="3"/>
      <c r="K49" s="3"/>
      <c r="L49" s="3"/>
      <c r="M49" s="3"/>
      <c r="N49" s="3"/>
      <c r="O49" s="3"/>
      <c r="P49" s="3"/>
      <c r="Q49" s="3"/>
      <c r="R49" s="3"/>
      <c r="S49" s="4"/>
    </row>
    <row r="50" spans="2:29">
      <c r="B50" s="2"/>
      <c r="C50" s="3"/>
      <c r="D50" s="3"/>
      <c r="E50" s="3"/>
      <c r="F50" s="3"/>
      <c r="G50" s="3"/>
      <c r="H50" s="3"/>
      <c r="I50" s="3"/>
      <c r="J50" s="3"/>
      <c r="K50" s="3"/>
      <c r="L50" s="3"/>
      <c r="M50" s="3"/>
      <c r="N50" s="3"/>
      <c r="O50" s="3"/>
      <c r="P50" s="3"/>
      <c r="Q50" s="3"/>
      <c r="R50" s="3"/>
      <c r="S50" s="4"/>
    </row>
    <row r="51" spans="2:29">
      <c r="B51" s="2"/>
      <c r="C51" s="3"/>
      <c r="D51" s="3"/>
      <c r="E51" s="3"/>
      <c r="F51" s="3"/>
      <c r="G51" s="3"/>
      <c r="H51" s="3"/>
      <c r="I51" s="3"/>
      <c r="J51" s="3"/>
      <c r="K51" s="3"/>
      <c r="L51" s="3"/>
      <c r="M51" s="3"/>
      <c r="N51" s="3"/>
      <c r="O51" s="3"/>
      <c r="P51" s="3"/>
      <c r="Q51" s="3"/>
      <c r="R51" s="3"/>
      <c r="S51" s="4"/>
    </row>
    <row r="52" spans="2:29" ht="15.75" thickBot="1">
      <c r="B52" s="27"/>
      <c r="C52" s="28"/>
      <c r="D52" s="28"/>
      <c r="E52" s="28"/>
      <c r="F52" s="28"/>
      <c r="G52" s="28"/>
      <c r="H52" s="28"/>
      <c r="I52" s="28"/>
      <c r="J52" s="28"/>
      <c r="K52" s="28"/>
      <c r="L52" s="28"/>
      <c r="M52" s="28"/>
      <c r="N52" s="28"/>
      <c r="O52" s="28"/>
      <c r="P52" s="28"/>
      <c r="Q52" s="28"/>
      <c r="R52" s="28"/>
      <c r="S52" s="29"/>
    </row>
    <row r="53" spans="2:29">
      <c r="B53" s="3"/>
      <c r="C53" s="3"/>
      <c r="D53" s="3"/>
      <c r="E53" s="3"/>
      <c r="F53" s="3"/>
      <c r="G53" s="3"/>
      <c r="H53" s="3"/>
      <c r="I53" s="3"/>
      <c r="J53" s="3"/>
      <c r="K53" s="3"/>
    </row>
    <row r="56" spans="2:29" ht="15.75" thickBot="1"/>
    <row r="57" spans="2:29">
      <c r="C57" s="89" t="s">
        <v>98</v>
      </c>
      <c r="D57" s="90"/>
      <c r="E57" s="90"/>
      <c r="F57" s="90"/>
      <c r="G57" s="91"/>
      <c r="H57" s="89" t="s">
        <v>99</v>
      </c>
      <c r="I57" s="92"/>
      <c r="J57" s="93"/>
      <c r="K57" s="89" t="s">
        <v>100</v>
      </c>
      <c r="L57" s="92"/>
      <c r="M57" s="93"/>
      <c r="P57" s="89" t="s">
        <v>103</v>
      </c>
      <c r="Q57" s="93"/>
      <c r="S57" s="89" t="s">
        <v>104</v>
      </c>
      <c r="T57" s="93"/>
      <c r="U57" s="94"/>
      <c r="V57" s="95"/>
      <c r="X57" s="118" t="s">
        <v>105</v>
      </c>
      <c r="Y57" s="117"/>
      <c r="Z57" s="117"/>
      <c r="AA57" s="117"/>
      <c r="AB57" s="116"/>
      <c r="AC57" s="121"/>
    </row>
    <row r="58" spans="2:29" s="65" customFormat="1" ht="120">
      <c r="B58" s="130" t="s">
        <v>7</v>
      </c>
      <c r="C58" s="131" t="s">
        <v>115</v>
      </c>
      <c r="D58" s="131" t="s">
        <v>86</v>
      </c>
      <c r="E58" s="131" t="s">
        <v>87</v>
      </c>
      <c r="F58" s="131" t="s">
        <v>88</v>
      </c>
      <c r="G58" s="129" t="s">
        <v>89</v>
      </c>
      <c r="H58" s="130" t="s">
        <v>101</v>
      </c>
      <c r="I58" s="131" t="s">
        <v>102</v>
      </c>
      <c r="J58" s="129" t="s">
        <v>116</v>
      </c>
      <c r="K58" s="132" t="s">
        <v>117</v>
      </c>
      <c r="L58" s="131" t="s">
        <v>118</v>
      </c>
      <c r="M58" s="131" t="s">
        <v>119</v>
      </c>
      <c r="N58" s="124"/>
      <c r="O58" s="124"/>
      <c r="P58" s="130" t="s">
        <v>120</v>
      </c>
      <c r="Q58" s="129" t="s">
        <v>121</v>
      </c>
      <c r="R58" s="123"/>
      <c r="S58" s="128" t="s">
        <v>1</v>
      </c>
      <c r="T58" s="119" t="s">
        <v>120</v>
      </c>
      <c r="U58" s="119" t="s">
        <v>121</v>
      </c>
      <c r="V58" s="109" t="s">
        <v>90</v>
      </c>
      <c r="W58" s="123"/>
      <c r="X58" s="133"/>
      <c r="Y58" s="134" t="s">
        <v>122</v>
      </c>
      <c r="Z58" s="134" t="s">
        <v>123</v>
      </c>
      <c r="AA58" s="172" t="s">
        <v>124</v>
      </c>
      <c r="AB58" s="134" t="s">
        <v>125</v>
      </c>
      <c r="AC58" s="135" t="s">
        <v>126</v>
      </c>
    </row>
    <row r="59" spans="2:29">
      <c r="B59" s="38">
        <v>2005</v>
      </c>
      <c r="C59" s="23" t="e">
        <f>HLOOKUP($B59,UEC!$E$56:$AW$57,2,FALSE)-UEC!$F$15</f>
        <v>#NAME?</v>
      </c>
      <c r="D59" s="23" t="e">
        <f>HLOOKUP($B59,UEC!$E$56:$AW$57,2,FALSE)</f>
        <v>#NAME?</v>
      </c>
      <c r="E59" s="23" t="e">
        <f>HLOOKUP($B59,UEC!$E$61:$AW$62,2,FALSE)</f>
        <v>#NAME?</v>
      </c>
      <c r="F59" s="23" t="e">
        <f ca="1">HLOOKUP($B59,UEC!$E$69:$AW$70,2,FALSE)</f>
        <v>#NAME?</v>
      </c>
      <c r="G59" s="23" t="e">
        <f ca="1">HLOOKUP($B59,UEC!$D$74:$AW$75,2,FALSE)</f>
        <v>#NAME?</v>
      </c>
      <c r="H59" s="142" t="str">
        <f>HLOOKUP($B59,'Shipments and Stock '!$C$13:$AZ$14,2)</f>
        <v>pre-dates plan</v>
      </c>
      <c r="I59" s="142" t="e">
        <f ca="1">HLOOKUP($B59,'Shipments and Stock '!$C$13:$AZ$18,MATCH("Total Model Shipments",'Shipments and Stock '!$C$13:$C$18,0))</f>
        <v>#VALUE!</v>
      </c>
      <c r="J59" s="142" t="e">
        <f ca="1">HLOOKUP($B59,'Shipments and Stock '!$C$13:$AZ$18,MATCH("Model Installed Stock",'Shipments and Stock '!$C$13:$C$18,0))</f>
        <v>#VALUE!</v>
      </c>
      <c r="K59" s="23" t="str">
        <f>IFERROR(C59*H59,"-")</f>
        <v>-</v>
      </c>
      <c r="L59" s="23" t="e">
        <f ca="1">D59*I59</f>
        <v>#NAME?</v>
      </c>
      <c r="M59" s="23" t="e">
        <f ca="1">E59*I59</f>
        <v>#NAME?</v>
      </c>
      <c r="P59" s="23" t="e">
        <f ca="1">F59*J59</f>
        <v>#NAME?</v>
      </c>
      <c r="Q59" s="23" t="e">
        <f ca="1">G59*J59</f>
        <v>#NAME?</v>
      </c>
      <c r="S59" s="125">
        <v>2005</v>
      </c>
      <c r="T59" s="113" t="e">
        <f ca="1">INDEX($C$59:$Q$88,MATCH($S59,$B$59:$B$88,0),MATCH($T$58,$C$58:$Q$58,0))/1000/8760</f>
        <v>#NAME?</v>
      </c>
      <c r="U59" s="113" t="e">
        <f ca="1">INDEX($C$59:$Q$88,MATCH($S59,$B$59:$B$88,0),MATCH($U$58,$C$58:$Q$58,0))/1000/8760</f>
        <v>#NAME?</v>
      </c>
      <c r="V59" s="108"/>
      <c r="X59" s="96">
        <v>2005</v>
      </c>
      <c r="Y59" s="97" t="e">
        <f t="shared" ref="Y59:Y88" ca="1" si="0">T59-U59</f>
        <v>#NAME?</v>
      </c>
      <c r="Z59" s="97"/>
      <c r="AA59" s="144" t="e">
        <f ca="1">(L59-M59)/1000/8760</f>
        <v>#NAME?</v>
      </c>
      <c r="AB59" s="127"/>
      <c r="AC59" s="127"/>
    </row>
    <row r="60" spans="2:29">
      <c r="B60" s="38">
        <f t="shared" ref="B60:B85" si="1">B59+1</f>
        <v>2006</v>
      </c>
      <c r="C60" s="23" t="e">
        <f>HLOOKUP($B60,UEC!$E$56:$AW$57,2,FALSE)-UEC!$F$15</f>
        <v>#NAME?</v>
      </c>
      <c r="D60" s="23" t="e">
        <f>HLOOKUP($B60,UEC!$E$56:$AW$57,2,FALSE)</f>
        <v>#NAME?</v>
      </c>
      <c r="E60" s="23" t="e">
        <f>HLOOKUP($B60,UEC!$E$61:$AW$62,2,FALSE)</f>
        <v>#NAME?</v>
      </c>
      <c r="F60" s="23" t="e">
        <f ca="1">HLOOKUP($B60,UEC!$E$69:$AW$70,2,FALSE)</f>
        <v>#NAME?</v>
      </c>
      <c r="G60" s="23" t="e">
        <f ca="1">HLOOKUP($B60,UEC!$D$74:$AW$75,2,FALSE)</f>
        <v>#NAME?</v>
      </c>
      <c r="H60" s="142" t="str">
        <f>HLOOKUP($B60,'Shipments and Stock '!$C$13:$AZ$14,2)</f>
        <v>pre-dates plan</v>
      </c>
      <c r="I60" s="142" t="e">
        <f ca="1">HLOOKUP($B60,'Shipments and Stock '!$C$13:$AZ$18,MATCH("Total Model Shipments",'Shipments and Stock '!$C$13:$C$18,0))</f>
        <v>#VALUE!</v>
      </c>
      <c r="J60" s="142" t="e">
        <f ca="1">HLOOKUP($B60,'Shipments and Stock '!$C$13:$AZ$18,MATCH("Model Installed Stock",'Shipments and Stock '!$C$13:$C$18,0))</f>
        <v>#VALUE!</v>
      </c>
      <c r="K60" s="23" t="str">
        <f t="shared" ref="K60:K88" si="2">IFERROR(C60*H60,"-")</f>
        <v>-</v>
      </c>
      <c r="L60" s="23" t="e">
        <f t="shared" ref="L60:L84" ca="1" si="3">D60*I60</f>
        <v>#NAME?</v>
      </c>
      <c r="M60" s="23" t="e">
        <f t="shared" ref="M60:M84" ca="1" si="4">E60*I60</f>
        <v>#NAME?</v>
      </c>
      <c r="P60" s="23" t="e">
        <f t="shared" ref="P60:P84" ca="1" si="5">F60*J60</f>
        <v>#NAME?</v>
      </c>
      <c r="Q60" s="23" t="e">
        <f t="shared" ref="Q60:Q84" ca="1" si="6">G60*J60</f>
        <v>#NAME?</v>
      </c>
      <c r="S60" s="125">
        <f>S59+1</f>
        <v>2006</v>
      </c>
      <c r="T60" s="113" t="e">
        <f t="shared" ref="T60:T84" ca="1" si="7">INDEX($C$59:$Q$88,MATCH($S60,$B$59:$B$88,0),MATCH($T$58,$C$58:$Q$58,0))/1000/8760</f>
        <v>#NAME?</v>
      </c>
      <c r="U60" s="113" t="e">
        <f t="shared" ref="U60:U84" ca="1" si="8">INDEX($C$59:$Q$88,MATCH($S60,$B$59:$B$88,0),MATCH($U$58,$C$58:$Q$58,0))/1000/8760</f>
        <v>#NAME?</v>
      </c>
      <c r="V60" s="108"/>
      <c r="X60" s="96">
        <f>X59+1</f>
        <v>2006</v>
      </c>
      <c r="Y60" s="97" t="e">
        <f t="shared" ca="1" si="0"/>
        <v>#NAME?</v>
      </c>
      <c r="Z60" s="97" t="e">
        <f ca="1">Y60+Z59</f>
        <v>#NAME?</v>
      </c>
      <c r="AA60" s="144" t="e">
        <f t="shared" ref="AA60:AA88" ca="1" si="9">(L60-M60)/1000/8760</f>
        <v>#NAME?</v>
      </c>
      <c r="AB60" s="127"/>
      <c r="AC60" s="127"/>
    </row>
    <row r="61" spans="2:29">
      <c r="B61" s="38">
        <f t="shared" si="1"/>
        <v>2007</v>
      </c>
      <c r="C61" s="23" t="e">
        <f>HLOOKUP($B61,UEC!$E$56:$AW$57,2,FALSE)-UEC!$F$15</f>
        <v>#NAME?</v>
      </c>
      <c r="D61" s="23" t="e">
        <f>HLOOKUP($B61,UEC!$E$56:$AW$57,2,FALSE)</f>
        <v>#NAME?</v>
      </c>
      <c r="E61" s="23" t="e">
        <f>HLOOKUP($B61,UEC!$E$61:$AW$62,2,FALSE)</f>
        <v>#NAME?</v>
      </c>
      <c r="F61" s="23" t="e">
        <f ca="1">HLOOKUP($B61,UEC!$E$69:$AW$70,2,FALSE)</f>
        <v>#NAME?</v>
      </c>
      <c r="G61" s="23" t="e">
        <f ca="1">HLOOKUP($B61,UEC!$D$74:$AW$75,2,FALSE)</f>
        <v>#NAME?</v>
      </c>
      <c r="H61" s="142" t="str">
        <f>HLOOKUP($B61,'Shipments and Stock '!$C$13:$AZ$14,2)</f>
        <v>pre-dates plan</v>
      </c>
      <c r="I61" s="142" t="e">
        <f ca="1">HLOOKUP($B61,'Shipments and Stock '!$C$13:$AZ$18,MATCH("Total Model Shipments",'Shipments and Stock '!$C$13:$C$18,0))</f>
        <v>#VALUE!</v>
      </c>
      <c r="J61" s="142" t="e">
        <f ca="1">HLOOKUP($B61,'Shipments and Stock '!$C$13:$AZ$18,MATCH("Model Installed Stock",'Shipments and Stock '!$C$13:$C$18,0))</f>
        <v>#VALUE!</v>
      </c>
      <c r="K61" s="23" t="str">
        <f t="shared" si="2"/>
        <v>-</v>
      </c>
      <c r="L61" s="23" t="e">
        <f t="shared" ca="1" si="3"/>
        <v>#NAME?</v>
      </c>
      <c r="M61" s="23" t="e">
        <f t="shared" ca="1" si="4"/>
        <v>#NAME?</v>
      </c>
      <c r="P61" s="23" t="e">
        <f t="shared" ca="1" si="5"/>
        <v>#NAME?</v>
      </c>
      <c r="Q61" s="23" t="e">
        <f t="shared" ca="1" si="6"/>
        <v>#NAME?</v>
      </c>
      <c r="S61" s="125">
        <f t="shared" ref="S61:S88" si="10">S60+1</f>
        <v>2007</v>
      </c>
      <c r="T61" s="113" t="e">
        <f t="shared" ca="1" si="7"/>
        <v>#NAME?</v>
      </c>
      <c r="U61" s="113" t="e">
        <f t="shared" ca="1" si="8"/>
        <v>#NAME?</v>
      </c>
      <c r="V61" s="108"/>
      <c r="X61" s="96">
        <f t="shared" ref="X61:X88" si="11">X60+1</f>
        <v>2007</v>
      </c>
      <c r="Y61" s="97" t="e">
        <f t="shared" ca="1" si="0"/>
        <v>#NAME?</v>
      </c>
      <c r="Z61" s="97" t="e">
        <f t="shared" ref="Z61:Z88" ca="1" si="12">Y61+Z60</f>
        <v>#NAME?</v>
      </c>
      <c r="AA61" s="144" t="e">
        <f t="shared" ca="1" si="9"/>
        <v>#NAME?</v>
      </c>
      <c r="AB61" s="127"/>
      <c r="AC61" s="127"/>
    </row>
    <row r="62" spans="2:29">
      <c r="B62" s="38">
        <f t="shared" si="1"/>
        <v>2008</v>
      </c>
      <c r="C62" s="23" t="e">
        <f>HLOOKUP($B62,UEC!$E$56:$AW$57,2,FALSE)-UEC!$F$15</f>
        <v>#NAME?</v>
      </c>
      <c r="D62" s="23" t="e">
        <f>HLOOKUP($B62,UEC!$E$56:$AW$57,2,FALSE)</f>
        <v>#NAME?</v>
      </c>
      <c r="E62" s="23" t="e">
        <f>HLOOKUP($B62,UEC!$E$61:$AW$62,2,FALSE)</f>
        <v>#NAME?</v>
      </c>
      <c r="F62" s="23" t="e">
        <f ca="1">HLOOKUP($B62,UEC!$E$69:$AW$70,2,FALSE)</f>
        <v>#NAME?</v>
      </c>
      <c r="G62" s="23" t="e">
        <f ca="1">HLOOKUP($B62,UEC!$D$74:$AW$75,2,FALSE)</f>
        <v>#NAME?</v>
      </c>
      <c r="H62" s="142" t="str">
        <f>HLOOKUP($B62,'Shipments and Stock '!$C$13:$AZ$14,2)</f>
        <v>pre-dates plan</v>
      </c>
      <c r="I62" s="142" t="e">
        <f ca="1">HLOOKUP($B62,'Shipments and Stock '!$C$13:$AZ$18,MATCH("Total Model Shipments",'Shipments and Stock '!$C$13:$C$18,0))</f>
        <v>#VALUE!</v>
      </c>
      <c r="J62" s="142" t="e">
        <f ca="1">HLOOKUP($B62,'Shipments and Stock '!$C$13:$AZ$18,MATCH("Model Installed Stock",'Shipments and Stock '!$C$13:$C$18,0))</f>
        <v>#VALUE!</v>
      </c>
      <c r="K62" s="23" t="str">
        <f t="shared" si="2"/>
        <v>-</v>
      </c>
      <c r="L62" s="23" t="e">
        <f t="shared" ca="1" si="3"/>
        <v>#NAME?</v>
      </c>
      <c r="M62" s="23" t="e">
        <f t="shared" ca="1" si="4"/>
        <v>#NAME?</v>
      </c>
      <c r="P62" s="23" t="e">
        <f t="shared" ca="1" si="5"/>
        <v>#NAME?</v>
      </c>
      <c r="Q62" s="23" t="e">
        <f t="shared" ca="1" si="6"/>
        <v>#NAME?</v>
      </c>
      <c r="S62" s="125">
        <f t="shared" si="10"/>
        <v>2008</v>
      </c>
      <c r="T62" s="113" t="e">
        <f t="shared" ca="1" si="7"/>
        <v>#NAME?</v>
      </c>
      <c r="U62" s="113" t="e">
        <f t="shared" ca="1" si="8"/>
        <v>#NAME?</v>
      </c>
      <c r="V62" s="108"/>
      <c r="X62" s="96">
        <f t="shared" si="11"/>
        <v>2008</v>
      </c>
      <c r="Y62" s="97" t="e">
        <f t="shared" ca="1" si="0"/>
        <v>#NAME?</v>
      </c>
      <c r="Z62" s="97" t="e">
        <f t="shared" ca="1" si="12"/>
        <v>#NAME?</v>
      </c>
      <c r="AA62" s="144" t="e">
        <f t="shared" ca="1" si="9"/>
        <v>#NAME?</v>
      </c>
      <c r="AB62" s="127"/>
      <c r="AC62" s="127"/>
    </row>
    <row r="63" spans="2:29">
      <c r="B63" s="38">
        <f t="shared" si="1"/>
        <v>2009</v>
      </c>
      <c r="C63" s="23" t="e">
        <f>HLOOKUP($B63,UEC!$E$56:$AW$57,2,FALSE)-UEC!$F$15</f>
        <v>#NAME?</v>
      </c>
      <c r="D63" s="23" t="e">
        <f>HLOOKUP($B63,UEC!$E$56:$AW$57,2,FALSE)</f>
        <v>#NAME?</v>
      </c>
      <c r="E63" s="23" t="e">
        <f>HLOOKUP($B63,UEC!$E$61:$AW$62,2,FALSE)</f>
        <v>#NAME?</v>
      </c>
      <c r="F63" s="23" t="e">
        <f ca="1">HLOOKUP($B63,UEC!$E$69:$AW$70,2,FALSE)</f>
        <v>#NAME?</v>
      </c>
      <c r="G63" s="23" t="e">
        <f ca="1">HLOOKUP($B63,UEC!$D$74:$AW$75,2,FALSE)</f>
        <v>#NAME?</v>
      </c>
      <c r="H63" s="142" t="str">
        <f>HLOOKUP($B63,'Shipments and Stock '!$C$13:$AZ$14,2)</f>
        <v>pre-dates plan</v>
      </c>
      <c r="I63" s="142" t="e">
        <f ca="1">HLOOKUP($B63,'Shipments and Stock '!$C$13:$AZ$18,MATCH("Total Model Shipments",'Shipments and Stock '!$C$13:$C$18,0))</f>
        <v>#VALUE!</v>
      </c>
      <c r="J63" s="142" t="e">
        <f ca="1">HLOOKUP($B63,'Shipments and Stock '!$C$13:$AZ$18,MATCH("Model Installed Stock",'Shipments and Stock '!$C$13:$C$18,0))</f>
        <v>#VALUE!</v>
      </c>
      <c r="K63" s="23" t="str">
        <f t="shared" si="2"/>
        <v>-</v>
      </c>
      <c r="L63" s="23" t="e">
        <f t="shared" ca="1" si="3"/>
        <v>#NAME?</v>
      </c>
      <c r="M63" s="23" t="e">
        <f t="shared" ca="1" si="4"/>
        <v>#NAME?</v>
      </c>
      <c r="P63" s="23" t="e">
        <f t="shared" ca="1" si="5"/>
        <v>#NAME?</v>
      </c>
      <c r="Q63" s="23" t="e">
        <f t="shared" ca="1" si="6"/>
        <v>#NAME?</v>
      </c>
      <c r="S63" s="125">
        <f t="shared" si="10"/>
        <v>2009</v>
      </c>
      <c r="T63" s="113" t="e">
        <f t="shared" ca="1" si="7"/>
        <v>#NAME?</v>
      </c>
      <c r="U63" s="113" t="e">
        <f t="shared" ca="1" si="8"/>
        <v>#NAME?</v>
      </c>
      <c r="V63" s="108"/>
      <c r="X63" s="96">
        <f t="shared" si="11"/>
        <v>2009</v>
      </c>
      <c r="Y63" s="97" t="e">
        <f t="shared" ca="1" si="0"/>
        <v>#NAME?</v>
      </c>
      <c r="Z63" s="97" t="e">
        <f t="shared" ca="1" si="12"/>
        <v>#NAME?</v>
      </c>
      <c r="AA63" s="144" t="e">
        <f t="shared" ca="1" si="9"/>
        <v>#NAME?</v>
      </c>
      <c r="AB63" s="127"/>
      <c r="AC63" s="127"/>
    </row>
    <row r="64" spans="2:29">
      <c r="B64" s="38">
        <f t="shared" si="1"/>
        <v>2010</v>
      </c>
      <c r="C64" s="23" t="e">
        <f>HLOOKUP($B64,UEC!$E$56:$AW$57,2,FALSE)-UEC!$F$16</f>
        <v>#NAME?</v>
      </c>
      <c r="D64" s="23" t="e">
        <f>HLOOKUP($B64,UEC!$E$56:$AW$57,2,FALSE)</f>
        <v>#NAME?</v>
      </c>
      <c r="E64" s="23" t="e">
        <f>HLOOKUP($B64,UEC!$E$61:$AW$62,2,FALSE)</f>
        <v>#NAME?</v>
      </c>
      <c r="F64" s="23" t="e">
        <f ca="1">HLOOKUP($B64,UEC!$E$69:$AW$70,2,FALSE)</f>
        <v>#NAME?</v>
      </c>
      <c r="G64" s="23" t="e">
        <f ca="1">HLOOKUP($B64,UEC!$D$74:$AW$75,2,FALSE)</f>
        <v>#NAME?</v>
      </c>
      <c r="H64" s="142" t="str">
        <f>HLOOKUP($B64,'Shipments and Stock '!$C$13:$AZ$14,2)</f>
        <v>--</v>
      </c>
      <c r="I64" s="142" t="e">
        <f ca="1">HLOOKUP($B64,'Shipments and Stock '!$C$13:$AZ$18,MATCH("Total Model Shipments",'Shipments and Stock '!$C$13:$C$18,0))</f>
        <v>#VALUE!</v>
      </c>
      <c r="J64" s="142" t="e">
        <f ca="1">HLOOKUP($B64,'Shipments and Stock '!$C$13:$AZ$18,MATCH("Model Installed Stock",'Shipments and Stock '!$C$13:$C$18,0))</f>
        <v>#VALUE!</v>
      </c>
      <c r="K64" s="23" t="str">
        <f t="shared" si="2"/>
        <v>-</v>
      </c>
      <c r="L64" s="23" t="e">
        <f t="shared" ca="1" si="3"/>
        <v>#NAME?</v>
      </c>
      <c r="M64" s="23" t="e">
        <f t="shared" ca="1" si="4"/>
        <v>#NAME?</v>
      </c>
      <c r="P64" s="23" t="e">
        <f t="shared" ca="1" si="5"/>
        <v>#NAME?</v>
      </c>
      <c r="Q64" s="23" t="e">
        <f t="shared" ca="1" si="6"/>
        <v>#NAME?</v>
      </c>
      <c r="S64" s="125">
        <f t="shared" si="10"/>
        <v>2010</v>
      </c>
      <c r="T64" s="113" t="e">
        <f t="shared" ca="1" si="7"/>
        <v>#NAME?</v>
      </c>
      <c r="U64" s="113" t="e">
        <f t="shared" ca="1" si="8"/>
        <v>#NAME?</v>
      </c>
      <c r="V64" s="108"/>
      <c r="X64" s="96">
        <f t="shared" si="11"/>
        <v>2010</v>
      </c>
      <c r="Y64" s="97" t="e">
        <f t="shared" ca="1" si="0"/>
        <v>#NAME?</v>
      </c>
      <c r="Z64" s="97" t="e">
        <f t="shared" ca="1" si="12"/>
        <v>#NAME?</v>
      </c>
      <c r="AA64" s="144" t="e">
        <f t="shared" ca="1" si="9"/>
        <v>#NAME?</v>
      </c>
      <c r="AB64" s="127"/>
      <c r="AC64" s="127"/>
    </row>
    <row r="65" spans="2:29">
      <c r="B65" s="38">
        <f t="shared" si="1"/>
        <v>2011</v>
      </c>
      <c r="C65" s="23" t="e">
        <f>HLOOKUP($B65,UEC!$E$56:$AW$57,2,FALSE)-UEC!$F$16</f>
        <v>#NAME?</v>
      </c>
      <c r="D65" s="23" t="e">
        <f>HLOOKUP($B65,UEC!$E$56:$AW$57,2,FALSE)</f>
        <v>#NAME?</v>
      </c>
      <c r="E65" s="23" t="e">
        <f>HLOOKUP($B65,UEC!$E$61:$AW$62,2,FALSE)</f>
        <v>#NAME?</v>
      </c>
      <c r="F65" s="23" t="e">
        <f ca="1">HLOOKUP($B65,UEC!$E$69:$AW$70,2,FALSE)</f>
        <v>#NAME?</v>
      </c>
      <c r="G65" s="23" t="e">
        <f ca="1">HLOOKUP($B65,UEC!$D$74:$AW$75,2,FALSE)</f>
        <v>#NAME?</v>
      </c>
      <c r="H65" s="142" t="str">
        <f>HLOOKUP($B65,'Shipments and Stock '!$C$13:$AZ$14,2)</f>
        <v>--</v>
      </c>
      <c r="I65" s="142" t="e">
        <f ca="1">HLOOKUP($B65,'Shipments and Stock '!$C$13:$AZ$18,MATCH("Total Model Shipments",'Shipments and Stock '!$C$13:$C$18,0))</f>
        <v>#VALUE!</v>
      </c>
      <c r="J65" s="142" t="e">
        <f ca="1">HLOOKUP($B65,'Shipments and Stock '!$C$13:$AZ$18,MATCH("Model Installed Stock",'Shipments and Stock '!$C$13:$C$18,0))</f>
        <v>#VALUE!</v>
      </c>
      <c r="K65" s="23" t="str">
        <f t="shared" si="2"/>
        <v>-</v>
      </c>
      <c r="L65" s="23" t="e">
        <f t="shared" ca="1" si="3"/>
        <v>#NAME?</v>
      </c>
      <c r="M65" s="23" t="e">
        <f t="shared" ca="1" si="4"/>
        <v>#NAME?</v>
      </c>
      <c r="P65" s="23" t="e">
        <f t="shared" ca="1" si="5"/>
        <v>#NAME?</v>
      </c>
      <c r="Q65" s="23" t="e">
        <f t="shared" ca="1" si="6"/>
        <v>#NAME?</v>
      </c>
      <c r="S65" s="125">
        <f t="shared" si="10"/>
        <v>2011</v>
      </c>
      <c r="T65" s="113" t="e">
        <f t="shared" ca="1" si="7"/>
        <v>#NAME?</v>
      </c>
      <c r="U65" s="113" t="e">
        <f t="shared" ca="1" si="8"/>
        <v>#NAME?</v>
      </c>
      <c r="V65" s="108"/>
      <c r="X65" s="96">
        <f t="shared" si="11"/>
        <v>2011</v>
      </c>
      <c r="Y65" s="97" t="e">
        <f t="shared" ca="1" si="0"/>
        <v>#NAME?</v>
      </c>
      <c r="Z65" s="97" t="e">
        <f t="shared" ca="1" si="12"/>
        <v>#NAME?</v>
      </c>
      <c r="AA65" s="144" t="e">
        <f t="shared" ca="1" si="9"/>
        <v>#NAME?</v>
      </c>
      <c r="AB65" s="127"/>
      <c r="AC65" s="127"/>
    </row>
    <row r="66" spans="2:29">
      <c r="B66" s="38">
        <f t="shared" si="1"/>
        <v>2012</v>
      </c>
      <c r="C66" s="23" t="e">
        <f>HLOOKUP($B66,UEC!$E$56:$AW$57,2,FALSE)-UEC!$F$16</f>
        <v>#NAME?</v>
      </c>
      <c r="D66" s="23" t="e">
        <f>HLOOKUP($B66,UEC!$E$56:$AW$57,2,FALSE)</f>
        <v>#NAME?</v>
      </c>
      <c r="E66" s="23" t="e">
        <f>HLOOKUP($B66,UEC!$E$61:$AW$62,2,FALSE)</f>
        <v>#NAME?</v>
      </c>
      <c r="F66" s="23" t="e">
        <f ca="1">HLOOKUP($B66,UEC!$E$69:$AW$70,2,FALSE)</f>
        <v>#NAME?</v>
      </c>
      <c r="G66" s="23" t="e">
        <f ca="1">HLOOKUP($B66,UEC!$D$74:$AW$75,2,FALSE)</f>
        <v>#NAME?</v>
      </c>
      <c r="H66" s="142" t="str">
        <f>HLOOKUP($B66,'Shipments and Stock '!$C$13:$AZ$14,2)</f>
        <v>--</v>
      </c>
      <c r="I66" s="142" t="e">
        <f ca="1">HLOOKUP($B66,'Shipments and Stock '!$C$13:$AZ$18,MATCH("Total Model Shipments",'Shipments and Stock '!$C$13:$C$18,0))</f>
        <v>#VALUE!</v>
      </c>
      <c r="J66" s="142" t="e">
        <f ca="1">HLOOKUP($B66,'Shipments and Stock '!$C$13:$AZ$18,MATCH("Model Installed Stock",'Shipments and Stock '!$C$13:$C$18,0))</f>
        <v>#VALUE!</v>
      </c>
      <c r="K66" s="23" t="str">
        <f t="shared" si="2"/>
        <v>-</v>
      </c>
      <c r="L66" s="23" t="e">
        <f t="shared" ca="1" si="3"/>
        <v>#NAME?</v>
      </c>
      <c r="M66" s="23" t="e">
        <f t="shared" ca="1" si="4"/>
        <v>#NAME?</v>
      </c>
      <c r="P66" s="23" t="e">
        <f t="shared" ca="1" si="5"/>
        <v>#NAME?</v>
      </c>
      <c r="Q66" s="23" t="e">
        <f t="shared" ca="1" si="6"/>
        <v>#NAME?</v>
      </c>
      <c r="S66" s="125">
        <f t="shared" si="10"/>
        <v>2012</v>
      </c>
      <c r="T66" s="113" t="e">
        <f t="shared" ca="1" si="7"/>
        <v>#NAME?</v>
      </c>
      <c r="U66" s="113" t="e">
        <f t="shared" ca="1" si="8"/>
        <v>#NAME?</v>
      </c>
      <c r="V66" s="108"/>
      <c r="X66" s="96">
        <f t="shared" si="11"/>
        <v>2012</v>
      </c>
      <c r="Y66" s="97" t="e">
        <f t="shared" ca="1" si="0"/>
        <v>#NAME?</v>
      </c>
      <c r="Z66" s="97" t="e">
        <f t="shared" ca="1" si="12"/>
        <v>#NAME?</v>
      </c>
      <c r="AA66" s="144" t="e">
        <f t="shared" ca="1" si="9"/>
        <v>#NAME?</v>
      </c>
      <c r="AB66" s="127"/>
      <c r="AC66" s="127"/>
    </row>
    <row r="67" spans="2:29">
      <c r="B67" s="38">
        <f t="shared" si="1"/>
        <v>2013</v>
      </c>
      <c r="C67" s="23" t="e">
        <f>HLOOKUP($B67,UEC!$E$56:$AW$57,2,FALSE)-UEC!$F$16</f>
        <v>#NAME?</v>
      </c>
      <c r="D67" s="23" t="e">
        <f>HLOOKUP($B67,UEC!$E$56:$AW$57,2,FALSE)</f>
        <v>#NAME?</v>
      </c>
      <c r="E67" s="23" t="e">
        <f>HLOOKUP($B67,UEC!$E$61:$AW$62,2,FALSE)</f>
        <v>#NAME?</v>
      </c>
      <c r="F67" s="23" t="e">
        <f ca="1">HLOOKUP($B67,UEC!$E$69:$AW$70,2,FALSE)</f>
        <v>#NAME?</v>
      </c>
      <c r="G67" s="23" t="e">
        <f ca="1">HLOOKUP($B67,UEC!$D$74:$AW$75,2,FALSE)</f>
        <v>#NAME?</v>
      </c>
      <c r="H67" s="142" t="str">
        <f>HLOOKUP($B67,'Shipments and Stock '!$C$13:$AZ$14,2)</f>
        <v>--</v>
      </c>
      <c r="I67" s="142" t="e">
        <f ca="1">HLOOKUP($B67,'Shipments and Stock '!$C$13:$AZ$18,MATCH("Total Model Shipments",'Shipments and Stock '!$C$13:$C$18,0))</f>
        <v>#VALUE!</v>
      </c>
      <c r="J67" s="142" t="e">
        <f ca="1">HLOOKUP($B67,'Shipments and Stock '!$C$13:$AZ$18,MATCH("Model Installed Stock",'Shipments and Stock '!$C$13:$C$18,0))</f>
        <v>#VALUE!</v>
      </c>
      <c r="K67" s="23" t="str">
        <f t="shared" si="2"/>
        <v>-</v>
      </c>
      <c r="L67" s="23" t="e">
        <f t="shared" ca="1" si="3"/>
        <v>#NAME?</v>
      </c>
      <c r="M67" s="23" t="e">
        <f t="shared" ca="1" si="4"/>
        <v>#NAME?</v>
      </c>
      <c r="P67" s="23" t="e">
        <f t="shared" ca="1" si="5"/>
        <v>#NAME?</v>
      </c>
      <c r="Q67" s="23" t="e">
        <f t="shared" ca="1" si="6"/>
        <v>#NAME?</v>
      </c>
      <c r="S67" s="125">
        <f t="shared" si="10"/>
        <v>2013</v>
      </c>
      <c r="T67" s="113" t="e">
        <f t="shared" ca="1" si="7"/>
        <v>#NAME?</v>
      </c>
      <c r="U67" s="113" t="e">
        <f t="shared" ca="1" si="8"/>
        <v>#NAME?</v>
      </c>
      <c r="V67" s="108"/>
      <c r="X67" s="96">
        <f t="shared" si="11"/>
        <v>2013</v>
      </c>
      <c r="Y67" s="97" t="e">
        <f t="shared" ca="1" si="0"/>
        <v>#NAME?</v>
      </c>
      <c r="Z67" s="97" t="e">
        <f t="shared" ca="1" si="12"/>
        <v>#NAME?</v>
      </c>
      <c r="AA67" s="144" t="e">
        <f t="shared" ca="1" si="9"/>
        <v>#NAME?</v>
      </c>
      <c r="AB67" s="127"/>
      <c r="AC67" s="127"/>
    </row>
    <row r="68" spans="2:29">
      <c r="B68" s="38">
        <f t="shared" si="1"/>
        <v>2014</v>
      </c>
      <c r="C68" s="23" t="e">
        <f>HLOOKUP($B68,UEC!$E$56:$AW$57,2,FALSE)-UEC!$F$16</f>
        <v>#NAME?</v>
      </c>
      <c r="D68" s="23" t="e">
        <f>HLOOKUP($B68,UEC!$E$56:$AW$57,2,FALSE)</f>
        <v>#NAME?</v>
      </c>
      <c r="E68" s="23" t="e">
        <f>HLOOKUP($B68,UEC!$E$61:$AW$62,2,FALSE)</f>
        <v>#NAME?</v>
      </c>
      <c r="F68" s="23" t="e">
        <f ca="1">HLOOKUP($B68,UEC!$E$69:$AW$70,2,FALSE)</f>
        <v>#NAME?</v>
      </c>
      <c r="G68" s="23" t="e">
        <f ca="1">HLOOKUP($B68,UEC!$D$74:$AW$75,2,FALSE)</f>
        <v>#NAME?</v>
      </c>
      <c r="H68" s="142" t="str">
        <f>HLOOKUP($B68,'Shipments and Stock '!$C$13:$AZ$14,2)</f>
        <v>--</v>
      </c>
      <c r="I68" s="142" t="e">
        <f ca="1">HLOOKUP($B68,'Shipments and Stock '!$C$13:$AZ$18,MATCH("Total Model Shipments",'Shipments and Stock '!$C$13:$C$18,0))</f>
        <v>#VALUE!</v>
      </c>
      <c r="J68" s="142" t="e">
        <f ca="1">HLOOKUP($B68,'Shipments and Stock '!$C$13:$AZ$18,MATCH("Model Installed Stock",'Shipments and Stock '!$C$13:$C$18,0))</f>
        <v>#VALUE!</v>
      </c>
      <c r="K68" s="23" t="str">
        <f t="shared" si="2"/>
        <v>-</v>
      </c>
      <c r="L68" s="23" t="e">
        <f t="shared" ca="1" si="3"/>
        <v>#NAME?</v>
      </c>
      <c r="M68" s="23" t="e">
        <f t="shared" ca="1" si="4"/>
        <v>#NAME?</v>
      </c>
      <c r="P68" s="23" t="e">
        <f t="shared" ca="1" si="5"/>
        <v>#NAME?</v>
      </c>
      <c r="Q68" s="23" t="e">
        <f t="shared" ca="1" si="6"/>
        <v>#NAME?</v>
      </c>
      <c r="S68" s="125">
        <f t="shared" si="10"/>
        <v>2014</v>
      </c>
      <c r="T68" s="113" t="e">
        <f t="shared" ca="1" si="7"/>
        <v>#NAME?</v>
      </c>
      <c r="U68" s="113" t="e">
        <f t="shared" ca="1" si="8"/>
        <v>#NAME?</v>
      </c>
      <c r="V68" s="108"/>
      <c r="X68" s="96">
        <f t="shared" si="11"/>
        <v>2014</v>
      </c>
      <c r="Y68" s="97" t="e">
        <f t="shared" ca="1" si="0"/>
        <v>#NAME?</v>
      </c>
      <c r="Z68" s="97" t="e">
        <f ca="1">Y68+Z67</f>
        <v>#NAME?</v>
      </c>
      <c r="AA68" s="144" t="e">
        <f t="shared" ca="1" si="9"/>
        <v>#NAME?</v>
      </c>
      <c r="AB68" s="127"/>
      <c r="AC68" s="127"/>
    </row>
    <row r="69" spans="2:29">
      <c r="B69" s="38">
        <f t="shared" si="1"/>
        <v>2015</v>
      </c>
      <c r="C69" s="23" t="e">
        <f>HLOOKUP($B69,UEC!$E$56:$AW$57,2,FALSE)-UEC!$F$16</f>
        <v>#NAME?</v>
      </c>
      <c r="D69" s="23" t="e">
        <f>HLOOKUP($B69,UEC!$E$56:$AW$57,2,FALSE)</f>
        <v>#NAME?</v>
      </c>
      <c r="E69" s="23" t="e">
        <f>HLOOKUP($B69,UEC!$E$61:$AW$62,2,FALSE)</f>
        <v>#NAME?</v>
      </c>
      <c r="F69" s="23" t="e">
        <f ca="1">HLOOKUP($B69,UEC!$E$69:$AW$70,2,FALSE)</f>
        <v>#NAME?</v>
      </c>
      <c r="G69" s="23" t="e">
        <f ca="1">HLOOKUP($B69,UEC!$D$74:$AW$75,2,FALSE)</f>
        <v>#NAME?</v>
      </c>
      <c r="H69" s="142" t="str">
        <f>HLOOKUP($B69,'Shipments and Stock '!$C$13:$AZ$14,2)</f>
        <v>--</v>
      </c>
      <c r="I69" s="142" t="e">
        <f ca="1">HLOOKUP($B69,'Shipments and Stock '!$C$13:$AZ$18,MATCH("Total Model Shipments",'Shipments and Stock '!$C$13:$C$18,0))</f>
        <v>#VALUE!</v>
      </c>
      <c r="J69" s="142" t="e">
        <f ca="1">HLOOKUP($B69,'Shipments and Stock '!$C$13:$AZ$18,MATCH("Model Installed Stock",'Shipments and Stock '!$C$13:$C$18,0))</f>
        <v>#VALUE!</v>
      </c>
      <c r="K69" s="23" t="str">
        <f t="shared" si="2"/>
        <v>-</v>
      </c>
      <c r="L69" s="23" t="e">
        <f t="shared" ca="1" si="3"/>
        <v>#NAME?</v>
      </c>
      <c r="M69" s="23" t="e">
        <f t="shared" ca="1" si="4"/>
        <v>#NAME?</v>
      </c>
      <c r="P69" s="23" t="e">
        <f t="shared" ca="1" si="5"/>
        <v>#NAME?</v>
      </c>
      <c r="Q69" s="23" t="e">
        <f t="shared" ca="1" si="6"/>
        <v>#NAME?</v>
      </c>
      <c r="S69" s="125">
        <f t="shared" si="10"/>
        <v>2015</v>
      </c>
      <c r="T69" s="113" t="e">
        <f t="shared" ca="1" si="7"/>
        <v>#NAME?</v>
      </c>
      <c r="U69" s="113" t="e">
        <f t="shared" ca="1" si="8"/>
        <v>#NAME?</v>
      </c>
      <c r="V69" s="108"/>
      <c r="X69" s="96">
        <f t="shared" si="11"/>
        <v>2015</v>
      </c>
      <c r="Y69" s="97" t="e">
        <f t="shared" ca="1" si="0"/>
        <v>#NAME?</v>
      </c>
      <c r="Z69" s="97" t="e">
        <f t="shared" ca="1" si="12"/>
        <v>#NAME?</v>
      </c>
      <c r="AA69" s="144" t="e">
        <f t="shared" ca="1" si="9"/>
        <v>#NAME?</v>
      </c>
      <c r="AB69" s="127"/>
      <c r="AC69" s="127"/>
    </row>
    <row r="70" spans="2:29">
      <c r="B70" s="38">
        <f t="shared" si="1"/>
        <v>2016</v>
      </c>
      <c r="C70" s="23" t="e">
        <f>HLOOKUP($B70,UEC!$E$56:$AW$57,2,FALSE)-UEC!$F$16</f>
        <v>#NAME?</v>
      </c>
      <c r="D70" s="23" t="e">
        <f>HLOOKUP($B70,UEC!$E$56:$AW$57,2,FALSE)</f>
        <v>#NAME?</v>
      </c>
      <c r="E70" s="23" t="e">
        <f>HLOOKUP($B70,UEC!$E$61:$AW$62,2,FALSE)</f>
        <v>#NAME?</v>
      </c>
      <c r="F70" s="23" t="e">
        <f ca="1">HLOOKUP($B70,UEC!$E$69:$AW$70,2,FALSE)</f>
        <v>#NAME?</v>
      </c>
      <c r="G70" s="23" t="e">
        <f ca="1">HLOOKUP($B70,UEC!$D$74:$AW$75,2,FALSE)</f>
        <v>#NAME?</v>
      </c>
      <c r="H70" s="142" t="str">
        <f>HLOOKUP($B70,'Shipments and Stock '!$C$13:$AZ$14,2)</f>
        <v>--</v>
      </c>
      <c r="I70" s="142" t="e">
        <f ca="1">HLOOKUP($B70,'Shipments and Stock '!$C$13:$AZ$18,MATCH("Total Model Shipments",'Shipments and Stock '!$C$13:$C$18,0))</f>
        <v>#VALUE!</v>
      </c>
      <c r="J70" s="142" t="e">
        <f ca="1">HLOOKUP($B70,'Shipments and Stock '!$C$13:$AZ$18,MATCH("Model Installed Stock",'Shipments and Stock '!$C$13:$C$18,0))</f>
        <v>#VALUE!</v>
      </c>
      <c r="K70" s="23" t="str">
        <f t="shared" si="2"/>
        <v>-</v>
      </c>
      <c r="L70" s="23" t="e">
        <f t="shared" ca="1" si="3"/>
        <v>#NAME?</v>
      </c>
      <c r="M70" s="23" t="e">
        <f t="shared" ca="1" si="4"/>
        <v>#NAME?</v>
      </c>
      <c r="P70" s="23" t="e">
        <f t="shared" ca="1" si="5"/>
        <v>#NAME?</v>
      </c>
      <c r="Q70" s="23" t="e">
        <f t="shared" ca="1" si="6"/>
        <v>#NAME?</v>
      </c>
      <c r="S70" s="125">
        <f t="shared" si="10"/>
        <v>2016</v>
      </c>
      <c r="T70" s="113" t="e">
        <f t="shared" ca="1" si="7"/>
        <v>#NAME?</v>
      </c>
      <c r="U70" s="113" t="e">
        <f t="shared" ca="1" si="8"/>
        <v>#NAME?</v>
      </c>
      <c r="V70" s="108"/>
      <c r="X70" s="96">
        <f t="shared" si="11"/>
        <v>2016</v>
      </c>
      <c r="Y70" s="97" t="e">
        <f t="shared" ca="1" si="0"/>
        <v>#NAME?</v>
      </c>
      <c r="Z70" s="97" t="e">
        <f t="shared" ca="1" si="12"/>
        <v>#NAME?</v>
      </c>
      <c r="AA70" s="144" t="e">
        <f t="shared" ca="1" si="9"/>
        <v>#NAME?</v>
      </c>
      <c r="AB70" s="127"/>
      <c r="AC70" s="127"/>
    </row>
    <row r="71" spans="2:29">
      <c r="B71" s="38">
        <f t="shared" si="1"/>
        <v>2017</v>
      </c>
      <c r="C71" s="23" t="e">
        <f>HLOOKUP($B71,UEC!$E$56:$AW$57,2,FALSE)-UEC!$F$16</f>
        <v>#NAME?</v>
      </c>
      <c r="D71" s="23" t="e">
        <f>HLOOKUP($B71,UEC!$E$56:$AW$57,2,FALSE)</f>
        <v>#NAME?</v>
      </c>
      <c r="E71" s="23" t="e">
        <f>HLOOKUP($B71,UEC!$E$61:$AW$62,2,FALSE)</f>
        <v>#NAME?</v>
      </c>
      <c r="F71" s="23" t="e">
        <f ca="1">HLOOKUP($B71,UEC!$E$69:$AW$70,2,FALSE)</f>
        <v>#NAME?</v>
      </c>
      <c r="G71" s="23" t="e">
        <f ca="1">HLOOKUP($B71,UEC!$D$74:$AW$75,2,FALSE)</f>
        <v>#NAME?</v>
      </c>
      <c r="H71" s="142" t="str">
        <f>HLOOKUP($B71,'Shipments and Stock '!$C$13:$AZ$14,2)</f>
        <v>--</v>
      </c>
      <c r="I71" s="142" t="e">
        <f ca="1">HLOOKUP($B71,'Shipments and Stock '!$C$13:$AZ$18,MATCH("Total Model Shipments",'Shipments and Stock '!$C$13:$C$18,0))</f>
        <v>#VALUE!</v>
      </c>
      <c r="J71" s="142" t="e">
        <f ca="1">HLOOKUP($B71,'Shipments and Stock '!$C$13:$AZ$18,MATCH("Model Installed Stock",'Shipments and Stock '!$C$13:$C$18,0))</f>
        <v>#VALUE!</v>
      </c>
      <c r="K71" s="23" t="str">
        <f t="shared" si="2"/>
        <v>-</v>
      </c>
      <c r="L71" s="23" t="e">
        <f t="shared" ca="1" si="3"/>
        <v>#NAME?</v>
      </c>
      <c r="M71" s="23" t="e">
        <f t="shared" ca="1" si="4"/>
        <v>#NAME?</v>
      </c>
      <c r="P71" s="23" t="e">
        <f t="shared" ca="1" si="5"/>
        <v>#NAME?</v>
      </c>
      <c r="Q71" s="23" t="e">
        <f t="shared" ca="1" si="6"/>
        <v>#NAME?</v>
      </c>
      <c r="S71" s="125">
        <f t="shared" si="10"/>
        <v>2017</v>
      </c>
      <c r="T71" s="113" t="e">
        <f t="shared" ca="1" si="7"/>
        <v>#NAME?</v>
      </c>
      <c r="U71" s="113" t="e">
        <f t="shared" ca="1" si="8"/>
        <v>#NAME?</v>
      </c>
      <c r="V71" s="108"/>
      <c r="X71" s="96">
        <f t="shared" si="11"/>
        <v>2017</v>
      </c>
      <c r="Y71" s="97" t="e">
        <f t="shared" ca="1" si="0"/>
        <v>#NAME?</v>
      </c>
      <c r="Z71" s="97" t="e">
        <f t="shared" ca="1" si="12"/>
        <v>#NAME?</v>
      </c>
      <c r="AA71" s="144" t="e">
        <f t="shared" ca="1" si="9"/>
        <v>#NAME?</v>
      </c>
      <c r="AB71" s="127"/>
      <c r="AC71" s="127"/>
    </row>
    <row r="72" spans="2:29">
      <c r="B72" s="38">
        <f t="shared" si="1"/>
        <v>2018</v>
      </c>
      <c r="C72" s="23" t="e">
        <f>HLOOKUP($B72,UEC!$E$56:$AW$57,2,FALSE)-UEC!$F$16</f>
        <v>#NAME?</v>
      </c>
      <c r="D72" s="23" t="e">
        <f>HLOOKUP($B72,UEC!$E$56:$AW$57,2,FALSE)</f>
        <v>#NAME?</v>
      </c>
      <c r="E72" s="23" t="e">
        <f>HLOOKUP($B72,UEC!$E$61:$AW$62,2,FALSE)</f>
        <v>#NAME?</v>
      </c>
      <c r="F72" s="23" t="e">
        <f ca="1">HLOOKUP($B72,UEC!$E$69:$AW$70,2,FALSE)</f>
        <v>#NAME?</v>
      </c>
      <c r="G72" s="23" t="e">
        <f ca="1">HLOOKUP($B72,UEC!$D$74:$AW$75,2,FALSE)</f>
        <v>#NAME?</v>
      </c>
      <c r="H72" s="142" t="str">
        <f>HLOOKUP($B72,'Shipments and Stock '!$C$13:$AZ$14,2)</f>
        <v>--</v>
      </c>
      <c r="I72" s="142" t="e">
        <f ca="1">HLOOKUP($B72,'Shipments and Stock '!$C$13:$AZ$18,MATCH("Total Model Shipments",'Shipments and Stock '!$C$13:$C$18,0))</f>
        <v>#VALUE!</v>
      </c>
      <c r="J72" s="142" t="e">
        <f ca="1">HLOOKUP($B72,'Shipments and Stock '!$C$13:$AZ$18,MATCH("Model Installed Stock",'Shipments and Stock '!$C$13:$C$18,0))</f>
        <v>#VALUE!</v>
      </c>
      <c r="K72" s="23" t="str">
        <f t="shared" si="2"/>
        <v>-</v>
      </c>
      <c r="L72" s="23" t="e">
        <f t="shared" ca="1" si="3"/>
        <v>#NAME?</v>
      </c>
      <c r="M72" s="23" t="e">
        <f t="shared" ca="1" si="4"/>
        <v>#NAME?</v>
      </c>
      <c r="P72" s="23" t="e">
        <f t="shared" ca="1" si="5"/>
        <v>#NAME?</v>
      </c>
      <c r="Q72" s="23" t="e">
        <f t="shared" ca="1" si="6"/>
        <v>#NAME?</v>
      </c>
      <c r="S72" s="125">
        <f t="shared" si="10"/>
        <v>2018</v>
      </c>
      <c r="T72" s="113" t="e">
        <f t="shared" ca="1" si="7"/>
        <v>#NAME?</v>
      </c>
      <c r="U72" s="113" t="e">
        <f t="shared" ca="1" si="8"/>
        <v>#NAME?</v>
      </c>
      <c r="V72" s="108"/>
      <c r="X72" s="96">
        <f t="shared" si="11"/>
        <v>2018</v>
      </c>
      <c r="Y72" s="97" t="e">
        <f t="shared" ca="1" si="0"/>
        <v>#NAME?</v>
      </c>
      <c r="Z72" s="97" t="e">
        <f t="shared" ca="1" si="12"/>
        <v>#NAME?</v>
      </c>
      <c r="AA72" s="144" t="e">
        <f t="shared" ca="1" si="9"/>
        <v>#NAME?</v>
      </c>
      <c r="AB72" s="127"/>
      <c r="AC72" s="127"/>
    </row>
    <row r="73" spans="2:29">
      <c r="B73" s="38">
        <f t="shared" si="1"/>
        <v>2019</v>
      </c>
      <c r="C73" s="23" t="e">
        <f>HLOOKUP($B73,UEC!$E$56:$AW$57,2,FALSE)-UEC!$F$16</f>
        <v>#NAME?</v>
      </c>
      <c r="D73" s="23" t="e">
        <f>HLOOKUP($B73,UEC!$E$56:$AW$57,2,FALSE)</f>
        <v>#NAME?</v>
      </c>
      <c r="E73" s="23" t="e">
        <f>HLOOKUP($B73,UEC!$E$61:$AW$62,2,FALSE)</f>
        <v>#NAME?</v>
      </c>
      <c r="F73" s="23" t="e">
        <f ca="1">HLOOKUP($B73,UEC!$E$69:$AW$70,2,FALSE)</f>
        <v>#NAME?</v>
      </c>
      <c r="G73" s="23" t="e">
        <f ca="1">HLOOKUP($B73,UEC!$D$74:$AW$75,2,FALSE)</f>
        <v>#NAME?</v>
      </c>
      <c r="H73" s="142" t="str">
        <f>HLOOKUP($B73,'Shipments and Stock '!$C$13:$AZ$14,2)</f>
        <v>--</v>
      </c>
      <c r="I73" s="142" t="e">
        <f ca="1">HLOOKUP($B73,'Shipments and Stock '!$C$13:$AZ$18,MATCH("Total Model Shipments",'Shipments and Stock '!$C$13:$C$18,0))</f>
        <v>#VALUE!</v>
      </c>
      <c r="J73" s="142" t="e">
        <f ca="1">HLOOKUP($B73,'Shipments and Stock '!$C$13:$AZ$18,MATCH("Model Installed Stock",'Shipments and Stock '!$C$13:$C$18,0))</f>
        <v>#VALUE!</v>
      </c>
      <c r="K73" s="23" t="str">
        <f t="shared" si="2"/>
        <v>-</v>
      </c>
      <c r="L73" s="23" t="e">
        <f t="shared" ca="1" si="3"/>
        <v>#NAME?</v>
      </c>
      <c r="M73" s="23" t="e">
        <f t="shared" ca="1" si="4"/>
        <v>#NAME?</v>
      </c>
      <c r="P73" s="23" t="e">
        <f t="shared" ca="1" si="5"/>
        <v>#NAME?</v>
      </c>
      <c r="Q73" s="23" t="e">
        <f t="shared" ca="1" si="6"/>
        <v>#NAME?</v>
      </c>
      <c r="S73" s="125">
        <f t="shared" si="10"/>
        <v>2019</v>
      </c>
      <c r="T73" s="113" t="e">
        <f t="shared" ca="1" si="7"/>
        <v>#NAME?</v>
      </c>
      <c r="U73" s="113" t="e">
        <f t="shared" ca="1" si="8"/>
        <v>#NAME?</v>
      </c>
      <c r="V73" s="108"/>
      <c r="X73" s="96">
        <f t="shared" si="11"/>
        <v>2019</v>
      </c>
      <c r="Y73" s="97" t="e">
        <f t="shared" ca="1" si="0"/>
        <v>#NAME?</v>
      </c>
      <c r="Z73" s="97" t="e">
        <f t="shared" ca="1" si="12"/>
        <v>#NAME?</v>
      </c>
      <c r="AA73" s="144" t="e">
        <f t="shared" ca="1" si="9"/>
        <v>#NAME?</v>
      </c>
      <c r="AB73" s="127"/>
      <c r="AC73" s="127"/>
    </row>
    <row r="74" spans="2:29">
      <c r="B74" s="38">
        <f t="shared" si="1"/>
        <v>2020</v>
      </c>
      <c r="C74" s="23" t="e">
        <f>HLOOKUP($B74,UEC!$E$56:$AW$57,2,FALSE)-UEC!$F$16</f>
        <v>#NAME?</v>
      </c>
      <c r="D74" s="23" t="e">
        <f>HLOOKUP($B74,UEC!$E$56:$AW$57,2,FALSE)</f>
        <v>#NAME?</v>
      </c>
      <c r="E74" s="23" t="e">
        <f>HLOOKUP($B74,UEC!$E$61:$AW$62,2,FALSE)</f>
        <v>#NAME?</v>
      </c>
      <c r="F74" s="23" t="e">
        <f ca="1">HLOOKUP($B74,UEC!$E$69:$AW$70,2,FALSE)</f>
        <v>#NAME?</v>
      </c>
      <c r="G74" s="23" t="e">
        <f ca="1">HLOOKUP($B74,UEC!$D$74:$AW$75,2,FALSE)</f>
        <v>#NAME?</v>
      </c>
      <c r="H74" s="142" t="str">
        <f>HLOOKUP($B74,'Shipments and Stock '!$C$13:$AZ$14,2)</f>
        <v>--</v>
      </c>
      <c r="I74" s="142" t="e">
        <f ca="1">HLOOKUP($B74,'Shipments and Stock '!$C$13:$AZ$18,MATCH("Total Model Shipments",'Shipments and Stock '!$C$13:$C$18,0))</f>
        <v>#VALUE!</v>
      </c>
      <c r="J74" s="142" t="e">
        <f ca="1">HLOOKUP($B74,'Shipments and Stock '!$C$13:$AZ$18,MATCH("Model Installed Stock",'Shipments and Stock '!$C$13:$C$18,0))</f>
        <v>#VALUE!</v>
      </c>
      <c r="K74" s="23" t="str">
        <f t="shared" si="2"/>
        <v>-</v>
      </c>
      <c r="L74" s="23" t="e">
        <f t="shared" ca="1" si="3"/>
        <v>#NAME?</v>
      </c>
      <c r="M74" s="23" t="e">
        <f t="shared" ca="1" si="4"/>
        <v>#NAME?</v>
      </c>
      <c r="P74" s="23" t="e">
        <f t="shared" ca="1" si="5"/>
        <v>#NAME?</v>
      </c>
      <c r="Q74" s="23" t="e">
        <f t="shared" ca="1" si="6"/>
        <v>#NAME?</v>
      </c>
      <c r="S74" s="125">
        <f t="shared" si="10"/>
        <v>2020</v>
      </c>
      <c r="T74" s="113" t="e">
        <f t="shared" ca="1" si="7"/>
        <v>#NAME?</v>
      </c>
      <c r="U74" s="113" t="e">
        <f t="shared" ca="1" si="8"/>
        <v>#NAME?</v>
      </c>
      <c r="V74" s="108"/>
      <c r="X74" s="96">
        <f t="shared" si="11"/>
        <v>2020</v>
      </c>
      <c r="Y74" s="97" t="e">
        <f t="shared" ca="1" si="0"/>
        <v>#NAME?</v>
      </c>
      <c r="Z74" s="97" t="e">
        <f t="shared" ca="1" si="12"/>
        <v>#NAME?</v>
      </c>
      <c r="AA74" s="144" t="e">
        <f t="shared" ca="1" si="9"/>
        <v>#NAME?</v>
      </c>
      <c r="AB74" s="127"/>
      <c r="AC74" s="127"/>
    </row>
    <row r="75" spans="2:29">
      <c r="B75" s="38">
        <f t="shared" si="1"/>
        <v>2021</v>
      </c>
      <c r="C75" s="23" t="e">
        <f>HLOOKUP($B75,UEC!$E$56:$AW$57,2,FALSE)-UEC!$F$16</f>
        <v>#NAME?</v>
      </c>
      <c r="D75" s="23" t="e">
        <f>HLOOKUP($B75,UEC!$E$56:$AW$57,2,FALSE)</f>
        <v>#NAME?</v>
      </c>
      <c r="E75" s="23" t="e">
        <f>HLOOKUP($B75,UEC!$E$61:$AW$62,2,FALSE)</f>
        <v>#NAME?</v>
      </c>
      <c r="F75" s="23" t="e">
        <f ca="1">HLOOKUP($B75,UEC!$E$69:$AW$70,2,FALSE)</f>
        <v>#NAME?</v>
      </c>
      <c r="G75" s="23" t="e">
        <f ca="1">HLOOKUP($B75,UEC!$D$74:$AW$75,2,FALSE)</f>
        <v>#NAME?</v>
      </c>
      <c r="H75" s="142" t="str">
        <f>HLOOKUP($B75,'Shipments and Stock '!$C$13:$AZ$14,2)</f>
        <v>--</v>
      </c>
      <c r="I75" s="142" t="e">
        <f ca="1">HLOOKUP($B75,'Shipments and Stock '!$C$13:$AZ$18,MATCH("Total Model Shipments",'Shipments and Stock '!$C$13:$C$18,0))</f>
        <v>#VALUE!</v>
      </c>
      <c r="J75" s="142" t="e">
        <f ca="1">HLOOKUP($B75,'Shipments and Stock '!$C$13:$AZ$18,MATCH("Model Installed Stock",'Shipments and Stock '!$C$13:$C$18,0))</f>
        <v>#VALUE!</v>
      </c>
      <c r="K75" s="23" t="str">
        <f t="shared" si="2"/>
        <v>-</v>
      </c>
      <c r="L75" s="23" t="e">
        <f t="shared" ca="1" si="3"/>
        <v>#NAME?</v>
      </c>
      <c r="M75" s="23" t="e">
        <f t="shared" ca="1" si="4"/>
        <v>#NAME?</v>
      </c>
      <c r="P75" s="23" t="e">
        <f t="shared" ca="1" si="5"/>
        <v>#NAME?</v>
      </c>
      <c r="Q75" s="23" t="e">
        <f t="shared" ca="1" si="6"/>
        <v>#NAME?</v>
      </c>
      <c r="S75" s="125">
        <f t="shared" si="10"/>
        <v>2021</v>
      </c>
      <c r="T75" s="113" t="e">
        <f t="shared" ca="1" si="7"/>
        <v>#NAME?</v>
      </c>
      <c r="U75" s="113" t="e">
        <f t="shared" ca="1" si="8"/>
        <v>#NAME?</v>
      </c>
      <c r="V75" s="108"/>
      <c r="X75" s="96">
        <f t="shared" si="11"/>
        <v>2021</v>
      </c>
      <c r="Y75" s="97" t="e">
        <f t="shared" ca="1" si="0"/>
        <v>#NAME?</v>
      </c>
      <c r="Z75" s="97" t="e">
        <f t="shared" ca="1" si="12"/>
        <v>#NAME?</v>
      </c>
      <c r="AA75" s="144" t="e">
        <f t="shared" ca="1" si="9"/>
        <v>#NAME?</v>
      </c>
      <c r="AB75" s="127"/>
      <c r="AC75" s="127"/>
    </row>
    <row r="76" spans="2:29">
      <c r="B76" s="38">
        <f t="shared" si="1"/>
        <v>2022</v>
      </c>
      <c r="C76" s="23" t="e">
        <f>HLOOKUP($B76,UEC!$E$56:$AW$57,2,FALSE)-UEC!$F$16</f>
        <v>#NAME?</v>
      </c>
      <c r="D76" s="23" t="e">
        <f>HLOOKUP($B76,UEC!$E$56:$AW$57,2,FALSE)</f>
        <v>#NAME?</v>
      </c>
      <c r="E76" s="23" t="e">
        <f>HLOOKUP($B76,UEC!$E$61:$AW$62,2,FALSE)</f>
        <v>#NAME?</v>
      </c>
      <c r="F76" s="23" t="e">
        <f ca="1">HLOOKUP($B76,UEC!$E$69:$AW$70,2,FALSE)</f>
        <v>#NAME?</v>
      </c>
      <c r="G76" s="23" t="e">
        <f ca="1">HLOOKUP($B76,UEC!$D$74:$AW$75,2,FALSE)</f>
        <v>#NAME?</v>
      </c>
      <c r="H76" s="142" t="str">
        <f>HLOOKUP($B76,'Shipments and Stock '!$C$13:$AZ$14,2)</f>
        <v>--</v>
      </c>
      <c r="I76" s="142" t="e">
        <f ca="1">HLOOKUP($B76,'Shipments and Stock '!$C$13:$AZ$18,MATCH("Total Model Shipments",'Shipments and Stock '!$C$13:$C$18,0))</f>
        <v>#VALUE!</v>
      </c>
      <c r="J76" s="142" t="e">
        <f ca="1">HLOOKUP($B76,'Shipments and Stock '!$C$13:$AZ$18,MATCH("Model Installed Stock",'Shipments and Stock '!$C$13:$C$18,0))</f>
        <v>#VALUE!</v>
      </c>
      <c r="K76" s="23" t="str">
        <f t="shared" si="2"/>
        <v>-</v>
      </c>
      <c r="L76" s="23" t="e">
        <f t="shared" ca="1" si="3"/>
        <v>#NAME?</v>
      </c>
      <c r="M76" s="23" t="e">
        <f t="shared" ca="1" si="4"/>
        <v>#NAME?</v>
      </c>
      <c r="P76" s="23" t="e">
        <f t="shared" ca="1" si="5"/>
        <v>#NAME?</v>
      </c>
      <c r="Q76" s="23" t="e">
        <f t="shared" ca="1" si="6"/>
        <v>#NAME?</v>
      </c>
      <c r="S76" s="125">
        <f t="shared" si="10"/>
        <v>2022</v>
      </c>
      <c r="T76" s="113" t="e">
        <f t="shared" ca="1" si="7"/>
        <v>#NAME?</v>
      </c>
      <c r="U76" s="113" t="e">
        <f t="shared" ca="1" si="8"/>
        <v>#NAME?</v>
      </c>
      <c r="V76" s="108"/>
      <c r="X76" s="96">
        <f t="shared" si="11"/>
        <v>2022</v>
      </c>
      <c r="Y76" s="97" t="e">
        <f t="shared" ca="1" si="0"/>
        <v>#NAME?</v>
      </c>
      <c r="Z76" s="97" t="e">
        <f t="shared" ca="1" si="12"/>
        <v>#NAME?</v>
      </c>
      <c r="AA76" s="144" t="e">
        <f t="shared" ca="1" si="9"/>
        <v>#NAME?</v>
      </c>
      <c r="AB76" s="127"/>
      <c r="AC76" s="127"/>
    </row>
    <row r="77" spans="2:29">
      <c r="B77" s="38">
        <f>B76+1</f>
        <v>2023</v>
      </c>
      <c r="C77" s="23" t="e">
        <f>HLOOKUP($B77,UEC!$E$56:$AW$57,2,FALSE)-UEC!$F$16</f>
        <v>#NAME?</v>
      </c>
      <c r="D77" s="23" t="e">
        <f>HLOOKUP($B77,UEC!$E$56:$AW$57,2,FALSE)</f>
        <v>#NAME?</v>
      </c>
      <c r="E77" s="23" t="e">
        <f>HLOOKUP($B77,UEC!$E$61:$AW$62,2,FALSE)</f>
        <v>#NAME?</v>
      </c>
      <c r="F77" s="23" t="e">
        <f ca="1">HLOOKUP($B77,UEC!$E$69:$AW$70,2,FALSE)</f>
        <v>#NAME?</v>
      </c>
      <c r="G77" s="23" t="e">
        <f ca="1">HLOOKUP($B77,UEC!$D$74:$AW$75,2,FALSE)</f>
        <v>#NAME?</v>
      </c>
      <c r="H77" s="142" t="str">
        <f>HLOOKUP($B77,'Shipments and Stock '!$C$13:$AZ$14,2)</f>
        <v>--</v>
      </c>
      <c r="I77" s="142" t="e">
        <f ca="1">HLOOKUP($B77,'Shipments and Stock '!$C$13:$AZ$18,MATCH("Total Model Shipments",'Shipments and Stock '!$C$13:$C$18,0))</f>
        <v>#VALUE!</v>
      </c>
      <c r="J77" s="142" t="e">
        <f ca="1">HLOOKUP($B77,'Shipments and Stock '!$C$13:$AZ$18,MATCH("Model Installed Stock",'Shipments and Stock '!$C$13:$C$18,0))</f>
        <v>#VALUE!</v>
      </c>
      <c r="K77" s="23" t="str">
        <f t="shared" si="2"/>
        <v>-</v>
      </c>
      <c r="L77" s="23" t="e">
        <f t="shared" ca="1" si="3"/>
        <v>#NAME?</v>
      </c>
      <c r="M77" s="23" t="e">
        <f t="shared" ca="1" si="4"/>
        <v>#NAME?</v>
      </c>
      <c r="P77" s="23" t="e">
        <f t="shared" ca="1" si="5"/>
        <v>#NAME?</v>
      </c>
      <c r="Q77" s="23" t="e">
        <f t="shared" ca="1" si="6"/>
        <v>#NAME?</v>
      </c>
      <c r="S77" s="125">
        <f t="shared" si="10"/>
        <v>2023</v>
      </c>
      <c r="T77" s="113" t="e">
        <f t="shared" ca="1" si="7"/>
        <v>#NAME?</v>
      </c>
      <c r="U77" s="113" t="e">
        <f t="shared" ca="1" si="8"/>
        <v>#NAME?</v>
      </c>
      <c r="V77" s="108"/>
      <c r="X77" s="96">
        <f t="shared" si="11"/>
        <v>2023</v>
      </c>
      <c r="Y77" s="97" t="e">
        <f t="shared" ca="1" si="0"/>
        <v>#NAME?</v>
      </c>
      <c r="Z77" s="97" t="e">
        <f t="shared" ca="1" si="12"/>
        <v>#NAME?</v>
      </c>
      <c r="AA77" s="144" t="e">
        <f t="shared" ca="1" si="9"/>
        <v>#NAME?</v>
      </c>
      <c r="AB77" s="127"/>
      <c r="AC77" s="127"/>
    </row>
    <row r="78" spans="2:29">
      <c r="B78" s="38">
        <f t="shared" si="1"/>
        <v>2024</v>
      </c>
      <c r="C78" s="23" t="e">
        <f>HLOOKUP($B78,UEC!$E$56:$AW$57,2,FALSE)-UEC!$F$16</f>
        <v>#NAME?</v>
      </c>
      <c r="D78" s="23" t="e">
        <f>HLOOKUP($B78,UEC!$E$56:$AW$57,2,FALSE)</f>
        <v>#NAME?</v>
      </c>
      <c r="E78" s="23" t="e">
        <f>HLOOKUP($B78,UEC!$E$61:$AW$62,2,FALSE)</f>
        <v>#NAME?</v>
      </c>
      <c r="F78" s="23" t="e">
        <f ca="1">HLOOKUP($B78,UEC!$E$69:$AW$70,2,FALSE)</f>
        <v>#NAME?</v>
      </c>
      <c r="G78" s="23" t="e">
        <f ca="1">HLOOKUP($B78,UEC!$D$74:$AW$75,2,FALSE)</f>
        <v>#NAME?</v>
      </c>
      <c r="H78" s="142" t="str">
        <f>HLOOKUP($B78,'Shipments and Stock '!$C$13:$AZ$14,2)</f>
        <v>--</v>
      </c>
      <c r="I78" s="142" t="e">
        <f ca="1">HLOOKUP($B78,'Shipments and Stock '!$C$13:$AZ$18,MATCH("Total Model Shipments",'Shipments and Stock '!$C$13:$C$18,0))</f>
        <v>#VALUE!</v>
      </c>
      <c r="J78" s="142" t="e">
        <f ca="1">HLOOKUP($B78,'Shipments and Stock '!$C$13:$AZ$18,MATCH("Model Installed Stock",'Shipments and Stock '!$C$13:$C$18,0))</f>
        <v>#VALUE!</v>
      </c>
      <c r="K78" s="23" t="str">
        <f t="shared" si="2"/>
        <v>-</v>
      </c>
      <c r="L78" s="23" t="e">
        <f t="shared" ca="1" si="3"/>
        <v>#NAME?</v>
      </c>
      <c r="M78" s="23" t="e">
        <f t="shared" ca="1" si="4"/>
        <v>#NAME?</v>
      </c>
      <c r="P78" s="23" t="e">
        <f t="shared" ca="1" si="5"/>
        <v>#NAME?</v>
      </c>
      <c r="Q78" s="23" t="e">
        <f t="shared" ca="1" si="6"/>
        <v>#NAME?</v>
      </c>
      <c r="S78" s="125">
        <f t="shared" si="10"/>
        <v>2024</v>
      </c>
      <c r="T78" s="113" t="e">
        <f t="shared" ca="1" si="7"/>
        <v>#NAME?</v>
      </c>
      <c r="U78" s="113" t="e">
        <f t="shared" ca="1" si="8"/>
        <v>#NAME?</v>
      </c>
      <c r="V78" s="108"/>
      <c r="X78" s="96">
        <f t="shared" si="11"/>
        <v>2024</v>
      </c>
      <c r="Y78" s="97" t="e">
        <f t="shared" ca="1" si="0"/>
        <v>#NAME?</v>
      </c>
      <c r="Z78" s="97" t="e">
        <f t="shared" ca="1" si="12"/>
        <v>#NAME?</v>
      </c>
      <c r="AA78" s="144" t="e">
        <f t="shared" ca="1" si="9"/>
        <v>#NAME?</v>
      </c>
      <c r="AB78" s="127"/>
      <c r="AC78" s="127"/>
    </row>
    <row r="79" spans="2:29">
      <c r="B79" s="38">
        <f t="shared" si="1"/>
        <v>2025</v>
      </c>
      <c r="C79" s="23" t="e">
        <f>HLOOKUP($B79,UEC!$E$56:$AW$57,2,FALSE)-UEC!$F$16</f>
        <v>#NAME?</v>
      </c>
      <c r="D79" s="23" t="e">
        <f>HLOOKUP($B79,UEC!$E$56:$AW$57,2,FALSE)</f>
        <v>#NAME?</v>
      </c>
      <c r="E79" s="23" t="e">
        <f>HLOOKUP($B79,UEC!$E$61:$AW$62,2,FALSE)</f>
        <v>#NAME?</v>
      </c>
      <c r="F79" s="23" t="e">
        <f ca="1">HLOOKUP($B79,UEC!$E$69:$AW$70,2,FALSE)</f>
        <v>#NAME?</v>
      </c>
      <c r="G79" s="23" t="e">
        <f ca="1">HLOOKUP($B79,UEC!$D$74:$AW$75,2,FALSE)</f>
        <v>#NAME?</v>
      </c>
      <c r="H79" s="142" t="str">
        <f>HLOOKUP($B79,'Shipments and Stock '!$C$13:$AZ$14,2)</f>
        <v>--</v>
      </c>
      <c r="I79" s="142" t="e">
        <f ca="1">HLOOKUP($B79,'Shipments and Stock '!$C$13:$AZ$18,MATCH("Total Model Shipments",'Shipments and Stock '!$C$13:$C$18,0))</f>
        <v>#VALUE!</v>
      </c>
      <c r="J79" s="142" t="e">
        <f ca="1">HLOOKUP($B79,'Shipments and Stock '!$C$13:$AZ$18,MATCH("Model Installed Stock",'Shipments and Stock '!$C$13:$C$18,0))</f>
        <v>#VALUE!</v>
      </c>
      <c r="K79" s="23" t="str">
        <f t="shared" si="2"/>
        <v>-</v>
      </c>
      <c r="L79" s="23" t="e">
        <f t="shared" ca="1" si="3"/>
        <v>#NAME?</v>
      </c>
      <c r="M79" s="23" t="e">
        <f t="shared" ca="1" si="4"/>
        <v>#NAME?</v>
      </c>
      <c r="P79" s="23" t="e">
        <f t="shared" ca="1" si="5"/>
        <v>#NAME?</v>
      </c>
      <c r="Q79" s="23" t="e">
        <f t="shared" ca="1" si="6"/>
        <v>#NAME?</v>
      </c>
      <c r="S79" s="125">
        <f t="shared" si="10"/>
        <v>2025</v>
      </c>
      <c r="T79" s="113" t="e">
        <f t="shared" ca="1" si="7"/>
        <v>#NAME?</v>
      </c>
      <c r="U79" s="113" t="e">
        <f t="shared" ca="1" si="8"/>
        <v>#NAME?</v>
      </c>
      <c r="V79" s="108"/>
      <c r="X79" s="96">
        <f t="shared" si="11"/>
        <v>2025</v>
      </c>
      <c r="Y79" s="97" t="e">
        <f t="shared" ca="1" si="0"/>
        <v>#NAME?</v>
      </c>
      <c r="Z79" s="97" t="e">
        <f t="shared" ca="1" si="12"/>
        <v>#NAME?</v>
      </c>
      <c r="AA79" s="144" t="e">
        <f t="shared" ca="1" si="9"/>
        <v>#NAME?</v>
      </c>
      <c r="AB79" s="127"/>
      <c r="AC79" s="127"/>
    </row>
    <row r="80" spans="2:29">
      <c r="B80" s="38">
        <f>B79+1</f>
        <v>2026</v>
      </c>
      <c r="C80" s="23" t="e">
        <f>HLOOKUP($B80,UEC!$E$56:$AW$57,2,FALSE)-UEC!$F$16</f>
        <v>#NAME?</v>
      </c>
      <c r="D80" s="23" t="e">
        <f>HLOOKUP($B80,UEC!$E$56:$AW$57,2,FALSE)</f>
        <v>#NAME?</v>
      </c>
      <c r="E80" s="23" t="e">
        <f>HLOOKUP($B80,UEC!$E$61:$AW$62,2,FALSE)</f>
        <v>#NAME?</v>
      </c>
      <c r="F80" s="23" t="e">
        <f ca="1">HLOOKUP($B80,UEC!$E$69:$AW$70,2,FALSE)</f>
        <v>#NAME?</v>
      </c>
      <c r="G80" s="23" t="e">
        <f ca="1">HLOOKUP($B80,UEC!$D$74:$AW$75,2,FALSE)</f>
        <v>#NAME?</v>
      </c>
      <c r="H80" s="142" t="str">
        <f>HLOOKUP($B80,'Shipments and Stock '!$C$13:$AZ$14,2)</f>
        <v>--</v>
      </c>
      <c r="I80" s="142" t="e">
        <f ca="1">HLOOKUP($B80,'Shipments and Stock '!$C$13:$AZ$18,MATCH("Total Model Shipments",'Shipments and Stock '!$C$13:$C$18,0))</f>
        <v>#VALUE!</v>
      </c>
      <c r="J80" s="142" t="e">
        <f ca="1">HLOOKUP($B80,'Shipments and Stock '!$C$13:$AZ$18,MATCH("Model Installed Stock",'Shipments and Stock '!$C$13:$C$18,0))</f>
        <v>#VALUE!</v>
      </c>
      <c r="K80" s="23" t="str">
        <f t="shared" si="2"/>
        <v>-</v>
      </c>
      <c r="L80" s="23" t="e">
        <f t="shared" ca="1" si="3"/>
        <v>#NAME?</v>
      </c>
      <c r="M80" s="23" t="e">
        <f t="shared" ca="1" si="4"/>
        <v>#NAME?</v>
      </c>
      <c r="P80" s="23" t="e">
        <f t="shared" ca="1" si="5"/>
        <v>#NAME?</v>
      </c>
      <c r="Q80" s="23" t="e">
        <f t="shared" ca="1" si="6"/>
        <v>#NAME?</v>
      </c>
      <c r="S80" s="125">
        <f t="shared" si="10"/>
        <v>2026</v>
      </c>
      <c r="T80" s="113" t="e">
        <f t="shared" ca="1" si="7"/>
        <v>#NAME?</v>
      </c>
      <c r="U80" s="113" t="e">
        <f t="shared" ca="1" si="8"/>
        <v>#NAME?</v>
      </c>
      <c r="V80" s="108"/>
      <c r="X80" s="96">
        <f t="shared" si="11"/>
        <v>2026</v>
      </c>
      <c r="Y80" s="97" t="e">
        <f t="shared" ca="1" si="0"/>
        <v>#NAME?</v>
      </c>
      <c r="Z80" s="97" t="e">
        <f t="shared" ca="1" si="12"/>
        <v>#NAME?</v>
      </c>
      <c r="AA80" s="144" t="e">
        <f t="shared" ca="1" si="9"/>
        <v>#NAME?</v>
      </c>
      <c r="AB80" s="127"/>
      <c r="AC80" s="127"/>
    </row>
    <row r="81" spans="2:29">
      <c r="B81" s="38">
        <f t="shared" si="1"/>
        <v>2027</v>
      </c>
      <c r="C81" s="23" t="e">
        <f>HLOOKUP($B81,UEC!$E$56:$AW$57,2,FALSE)-UEC!$F$16</f>
        <v>#NAME?</v>
      </c>
      <c r="D81" s="23" t="e">
        <f>HLOOKUP($B81,UEC!$E$56:$AW$57,2,FALSE)</f>
        <v>#NAME?</v>
      </c>
      <c r="E81" s="23" t="e">
        <f>HLOOKUP($B81,UEC!$E$61:$AW$62,2,FALSE)</f>
        <v>#NAME?</v>
      </c>
      <c r="F81" s="23" t="e">
        <f ca="1">HLOOKUP($B81,UEC!$E$69:$AW$70,2,FALSE)</f>
        <v>#NAME?</v>
      </c>
      <c r="G81" s="23" t="e">
        <f ca="1">HLOOKUP($B81,UEC!$D$74:$AW$75,2,FALSE)</f>
        <v>#NAME?</v>
      </c>
      <c r="H81" s="142" t="str">
        <f>HLOOKUP($B81,'Shipments and Stock '!$C$13:$AZ$14,2)</f>
        <v>--</v>
      </c>
      <c r="I81" s="142" t="e">
        <f ca="1">HLOOKUP($B81,'Shipments and Stock '!$C$13:$AZ$18,MATCH("Total Model Shipments",'Shipments and Stock '!$C$13:$C$18,0))</f>
        <v>#VALUE!</v>
      </c>
      <c r="J81" s="142" t="e">
        <f ca="1">HLOOKUP($B81,'Shipments and Stock '!$C$13:$AZ$18,MATCH("Model Installed Stock",'Shipments and Stock '!$C$13:$C$18,0))</f>
        <v>#VALUE!</v>
      </c>
      <c r="K81" s="23" t="str">
        <f t="shared" si="2"/>
        <v>-</v>
      </c>
      <c r="L81" s="23" t="e">
        <f t="shared" ca="1" si="3"/>
        <v>#NAME?</v>
      </c>
      <c r="M81" s="23" t="e">
        <f t="shared" ca="1" si="4"/>
        <v>#NAME?</v>
      </c>
      <c r="P81" s="23" t="e">
        <f t="shared" ca="1" si="5"/>
        <v>#NAME?</v>
      </c>
      <c r="Q81" s="23" t="e">
        <f t="shared" ca="1" si="6"/>
        <v>#NAME?</v>
      </c>
      <c r="S81" s="125">
        <f t="shared" si="10"/>
        <v>2027</v>
      </c>
      <c r="T81" s="113" t="e">
        <f t="shared" ca="1" si="7"/>
        <v>#NAME?</v>
      </c>
      <c r="U81" s="113" t="e">
        <f t="shared" ca="1" si="8"/>
        <v>#NAME?</v>
      </c>
      <c r="V81" s="108"/>
      <c r="X81" s="96">
        <f t="shared" si="11"/>
        <v>2027</v>
      </c>
      <c r="Y81" s="97" t="e">
        <f t="shared" ca="1" si="0"/>
        <v>#NAME?</v>
      </c>
      <c r="Z81" s="97" t="e">
        <f t="shared" ca="1" si="12"/>
        <v>#NAME?</v>
      </c>
      <c r="AA81" s="144" t="e">
        <f t="shared" ca="1" si="9"/>
        <v>#NAME?</v>
      </c>
      <c r="AB81" s="127"/>
      <c r="AC81" s="127"/>
    </row>
    <row r="82" spans="2:29">
      <c r="B82" s="38">
        <f t="shared" si="1"/>
        <v>2028</v>
      </c>
      <c r="C82" s="23" t="e">
        <f>HLOOKUP($B82,UEC!$E$56:$AW$57,2,FALSE)-UEC!$F$16</f>
        <v>#NAME?</v>
      </c>
      <c r="D82" s="23" t="e">
        <f>HLOOKUP($B82,UEC!$E$56:$AW$57,2,FALSE)</f>
        <v>#NAME?</v>
      </c>
      <c r="E82" s="23" t="e">
        <f>HLOOKUP($B82,UEC!$E$61:$AW$62,2,FALSE)</f>
        <v>#NAME?</v>
      </c>
      <c r="F82" s="23" t="e">
        <f ca="1">HLOOKUP($B82,UEC!$E$69:$AW$70,2,FALSE)</f>
        <v>#NAME?</v>
      </c>
      <c r="G82" s="23" t="e">
        <f ca="1">HLOOKUP($B82,UEC!$D$74:$AW$75,2,FALSE)</f>
        <v>#NAME?</v>
      </c>
      <c r="H82" s="142" t="str">
        <f>HLOOKUP($B82,'Shipments and Stock '!$C$13:$AZ$14,2)</f>
        <v>--</v>
      </c>
      <c r="I82" s="142" t="e">
        <f ca="1">HLOOKUP($B82,'Shipments and Stock '!$C$13:$AZ$18,MATCH("Total Model Shipments",'Shipments and Stock '!$C$13:$C$18,0))</f>
        <v>#VALUE!</v>
      </c>
      <c r="J82" s="142" t="e">
        <f ca="1">HLOOKUP($B82,'Shipments and Stock '!$C$13:$AZ$18,MATCH("Model Installed Stock",'Shipments and Stock '!$C$13:$C$18,0))</f>
        <v>#VALUE!</v>
      </c>
      <c r="K82" s="23" t="str">
        <f t="shared" si="2"/>
        <v>-</v>
      </c>
      <c r="L82" s="23" t="e">
        <f t="shared" ca="1" si="3"/>
        <v>#NAME?</v>
      </c>
      <c r="M82" s="23" t="e">
        <f t="shared" ca="1" si="4"/>
        <v>#NAME?</v>
      </c>
      <c r="P82" s="23" t="e">
        <f t="shared" ca="1" si="5"/>
        <v>#NAME?</v>
      </c>
      <c r="Q82" s="23" t="e">
        <f t="shared" ca="1" si="6"/>
        <v>#NAME?</v>
      </c>
      <c r="S82" s="125">
        <f t="shared" si="10"/>
        <v>2028</v>
      </c>
      <c r="T82" s="113" t="e">
        <f t="shared" ca="1" si="7"/>
        <v>#NAME?</v>
      </c>
      <c r="U82" s="113" t="e">
        <f t="shared" ca="1" si="8"/>
        <v>#NAME?</v>
      </c>
      <c r="V82" s="108"/>
      <c r="X82" s="96">
        <f t="shared" si="11"/>
        <v>2028</v>
      </c>
      <c r="Y82" s="97" t="e">
        <f t="shared" ca="1" si="0"/>
        <v>#NAME?</v>
      </c>
      <c r="Z82" s="97" t="e">
        <f t="shared" ca="1" si="12"/>
        <v>#NAME?</v>
      </c>
      <c r="AA82" s="144" t="e">
        <f t="shared" ca="1" si="9"/>
        <v>#NAME?</v>
      </c>
      <c r="AB82" s="127"/>
      <c r="AC82" s="127"/>
    </row>
    <row r="83" spans="2:29">
      <c r="B83" s="38">
        <f t="shared" si="1"/>
        <v>2029</v>
      </c>
      <c r="C83" s="23" t="e">
        <f>HLOOKUP($B83,UEC!$E$56:$AW$57,2,FALSE)-UEC!$F$16</f>
        <v>#NAME?</v>
      </c>
      <c r="D83" s="23" t="e">
        <f>HLOOKUP($B83,UEC!$E$56:$AW$57,2,FALSE)</f>
        <v>#NAME?</v>
      </c>
      <c r="E83" s="23" t="e">
        <f>HLOOKUP($B83,UEC!$E$61:$AW$62,2,FALSE)</f>
        <v>#NAME?</v>
      </c>
      <c r="F83" s="23" t="e">
        <f ca="1">HLOOKUP($B83,UEC!$E$69:$AW$70,2,FALSE)</f>
        <v>#NAME?</v>
      </c>
      <c r="G83" s="23" t="e">
        <f ca="1">HLOOKUP($B83,UEC!$D$74:$AW$75,2,FALSE)</f>
        <v>#NAME?</v>
      </c>
      <c r="H83" s="142" t="str">
        <f>HLOOKUP($B83,'Shipments and Stock '!$C$13:$AZ$14,2)</f>
        <v>--</v>
      </c>
      <c r="I83" s="142" t="e">
        <f ca="1">HLOOKUP($B83,'Shipments and Stock '!$C$13:$AZ$18,MATCH("Total Model Shipments",'Shipments and Stock '!$C$13:$C$18,0))</f>
        <v>#VALUE!</v>
      </c>
      <c r="J83" s="142" t="e">
        <f ca="1">HLOOKUP($B83,'Shipments and Stock '!$C$13:$AZ$18,MATCH("Model Installed Stock",'Shipments and Stock '!$C$13:$C$18,0))</f>
        <v>#VALUE!</v>
      </c>
      <c r="K83" s="23" t="str">
        <f t="shared" si="2"/>
        <v>-</v>
      </c>
      <c r="L83" s="23" t="e">
        <f t="shared" ca="1" si="3"/>
        <v>#NAME?</v>
      </c>
      <c r="M83" s="23" t="e">
        <f t="shared" ca="1" si="4"/>
        <v>#NAME?</v>
      </c>
      <c r="P83" s="23" t="e">
        <f t="shared" ca="1" si="5"/>
        <v>#NAME?</v>
      </c>
      <c r="Q83" s="23" t="e">
        <f t="shared" ca="1" si="6"/>
        <v>#NAME?</v>
      </c>
      <c r="S83" s="125">
        <f t="shared" si="10"/>
        <v>2029</v>
      </c>
      <c r="T83" s="113" t="e">
        <f t="shared" ca="1" si="7"/>
        <v>#NAME?</v>
      </c>
      <c r="U83" s="113" t="e">
        <f t="shared" ca="1" si="8"/>
        <v>#NAME?</v>
      </c>
      <c r="V83" s="108"/>
      <c r="X83" s="96">
        <f t="shared" si="11"/>
        <v>2029</v>
      </c>
      <c r="Y83" s="97" t="e">
        <f t="shared" ca="1" si="0"/>
        <v>#NAME?</v>
      </c>
      <c r="Z83" s="97" t="e">
        <f t="shared" ca="1" si="12"/>
        <v>#NAME?</v>
      </c>
      <c r="AA83" s="144" t="e">
        <f t="shared" ca="1" si="9"/>
        <v>#NAME?</v>
      </c>
      <c r="AB83" s="127"/>
      <c r="AC83" s="127"/>
    </row>
    <row r="84" spans="2:29">
      <c r="B84" s="38">
        <f t="shared" si="1"/>
        <v>2030</v>
      </c>
      <c r="C84" s="23" t="e">
        <f>HLOOKUP($B84,UEC!$E$56:$AW$57,2,FALSE)-UEC!$F$16</f>
        <v>#NAME?</v>
      </c>
      <c r="D84" s="23" t="e">
        <f>HLOOKUP($B84,UEC!$E$56:$AW$57,2,FALSE)</f>
        <v>#NAME?</v>
      </c>
      <c r="E84" s="23" t="e">
        <f>HLOOKUP($B84,UEC!$E$61:$AW$62,2,FALSE)</f>
        <v>#NAME?</v>
      </c>
      <c r="F84" s="23" t="e">
        <f ca="1">HLOOKUP($B84,UEC!$E$69:$AW$70,2,FALSE)</f>
        <v>#NAME?</v>
      </c>
      <c r="G84" s="23" t="e">
        <f ca="1">HLOOKUP($B84,UEC!$D$74:$AW$75,2,FALSE)</f>
        <v>#NAME?</v>
      </c>
      <c r="H84" s="142" t="str">
        <f>HLOOKUP($B84,'Shipments and Stock '!$C$13:$AZ$14,2)</f>
        <v>--</v>
      </c>
      <c r="I84" s="142" t="e">
        <f ca="1">HLOOKUP($B84,'Shipments and Stock '!$C$13:$AZ$18,MATCH("Total Model Shipments",'Shipments and Stock '!$C$13:$C$18,0))</f>
        <v>#VALUE!</v>
      </c>
      <c r="J84" s="142" t="e">
        <f ca="1">HLOOKUP($B84,'Shipments and Stock '!$C$13:$AZ$18,MATCH("Model Installed Stock",'Shipments and Stock '!$C$13:$C$18,0))</f>
        <v>#VALUE!</v>
      </c>
      <c r="K84" s="23" t="str">
        <f t="shared" si="2"/>
        <v>-</v>
      </c>
      <c r="L84" s="23" t="e">
        <f t="shared" ca="1" si="3"/>
        <v>#NAME?</v>
      </c>
      <c r="M84" s="23" t="e">
        <f t="shared" ca="1" si="4"/>
        <v>#NAME?</v>
      </c>
      <c r="P84" s="23" t="e">
        <f t="shared" ca="1" si="5"/>
        <v>#NAME?</v>
      </c>
      <c r="Q84" s="23" t="e">
        <f t="shared" ca="1" si="6"/>
        <v>#NAME?</v>
      </c>
      <c r="S84" s="125">
        <f t="shared" si="10"/>
        <v>2030</v>
      </c>
      <c r="T84" s="113" t="e">
        <f t="shared" ca="1" si="7"/>
        <v>#NAME?</v>
      </c>
      <c r="U84" s="113" t="e">
        <f t="shared" ca="1" si="8"/>
        <v>#NAME?</v>
      </c>
      <c r="V84" s="108"/>
      <c r="X84" s="96">
        <f t="shared" si="11"/>
        <v>2030</v>
      </c>
      <c r="Y84" s="97" t="e">
        <f t="shared" ca="1" si="0"/>
        <v>#NAME?</v>
      </c>
      <c r="Z84" s="97" t="e">
        <f t="shared" ca="1" si="12"/>
        <v>#NAME?</v>
      </c>
      <c r="AA84" s="144" t="e">
        <f t="shared" ca="1" si="9"/>
        <v>#NAME?</v>
      </c>
      <c r="AB84" s="127"/>
      <c r="AC84" s="127"/>
    </row>
    <row r="85" spans="2:29">
      <c r="B85" s="38">
        <f t="shared" si="1"/>
        <v>2031</v>
      </c>
      <c r="C85" s="23" t="e">
        <f>HLOOKUP($B85,UEC!$E$56:$AW$57,2,FALSE)-UEC!$F$16</f>
        <v>#NAME?</v>
      </c>
      <c r="D85" s="23" t="e">
        <f>HLOOKUP($B85,UEC!$E$56:$AW$57,2,FALSE)</f>
        <v>#NAME?</v>
      </c>
      <c r="E85" s="23" t="e">
        <f>HLOOKUP($B85,UEC!$E$61:$AW$62,2,FALSE)</f>
        <v>#NAME?</v>
      </c>
      <c r="F85" s="23" t="e">
        <f ca="1">HLOOKUP($B85,UEC!$E$69:$AW$70,2,FALSE)</f>
        <v>#NAME?</v>
      </c>
      <c r="G85" s="23" t="e">
        <f ca="1">HLOOKUP($B85,UEC!$D$74:$AW$75,2,FALSE)</f>
        <v>#NAME?</v>
      </c>
      <c r="H85" s="142" t="str">
        <f>HLOOKUP($B85,'Shipments and Stock '!$C$13:$AZ$14,2)</f>
        <v>--</v>
      </c>
      <c r="I85" s="142" t="e">
        <f ca="1">HLOOKUP($B85,'Shipments and Stock '!$C$13:$AZ$18,MATCH("Total Model Shipments",'Shipments and Stock '!$C$13:$C$18,0))</f>
        <v>#VALUE!</v>
      </c>
      <c r="J85" s="142" t="e">
        <f ca="1">HLOOKUP($B85,'Shipments and Stock '!$C$13:$AZ$18,MATCH("Model Installed Stock",'Shipments and Stock '!$C$13:$C$18,0))</f>
        <v>#VALUE!</v>
      </c>
      <c r="K85" s="23" t="str">
        <f t="shared" si="2"/>
        <v>-</v>
      </c>
      <c r="L85" s="23" t="e">
        <f t="shared" ref="L85:L88" ca="1" si="13">D85*I85</f>
        <v>#NAME?</v>
      </c>
      <c r="M85" s="23" t="e">
        <f t="shared" ref="M85:M88" ca="1" si="14">E85*I85</f>
        <v>#NAME?</v>
      </c>
      <c r="P85" s="23"/>
      <c r="Q85" s="23"/>
      <c r="S85" s="125">
        <f t="shared" si="10"/>
        <v>2031</v>
      </c>
      <c r="T85" s="113"/>
      <c r="U85" s="113"/>
      <c r="V85" s="108"/>
      <c r="X85" s="96">
        <f t="shared" si="11"/>
        <v>2031</v>
      </c>
      <c r="Y85" s="97">
        <f t="shared" si="0"/>
        <v>0</v>
      </c>
      <c r="Z85" s="97" t="e">
        <f t="shared" ca="1" si="12"/>
        <v>#NAME?</v>
      </c>
      <c r="AA85" s="144" t="e">
        <f t="shared" ca="1" si="9"/>
        <v>#NAME?</v>
      </c>
      <c r="AB85" s="127"/>
      <c r="AC85" s="127"/>
    </row>
    <row r="86" spans="2:29">
      <c r="B86" s="38">
        <f>B85+1</f>
        <v>2032</v>
      </c>
      <c r="C86" s="23" t="e">
        <f>HLOOKUP($B86,UEC!$E$56:$AW$57,2,FALSE)-UEC!$F$16</f>
        <v>#NAME?</v>
      </c>
      <c r="D86" s="23" t="e">
        <f>HLOOKUP($B86,UEC!$E$56:$AW$57,2,FALSE)</f>
        <v>#NAME?</v>
      </c>
      <c r="E86" s="23" t="e">
        <f>HLOOKUP($B86,UEC!$E$61:$AW$62,2,FALSE)</f>
        <v>#NAME?</v>
      </c>
      <c r="F86" s="23" t="e">
        <f ca="1">HLOOKUP($B86,UEC!$E$69:$AW$70,2,FALSE)</f>
        <v>#NAME?</v>
      </c>
      <c r="G86" s="23" t="e">
        <f ca="1">HLOOKUP($B86,UEC!$D$74:$AW$75,2,FALSE)</f>
        <v>#NAME?</v>
      </c>
      <c r="H86" s="142" t="str">
        <f>HLOOKUP($B86,'Shipments and Stock '!$C$13:$AZ$14,2)</f>
        <v>--</v>
      </c>
      <c r="I86" s="142" t="e">
        <f ca="1">HLOOKUP($B86,'Shipments and Stock '!$C$13:$AZ$18,MATCH("Total Model Shipments",'Shipments and Stock '!$C$13:$C$18,0))</f>
        <v>#VALUE!</v>
      </c>
      <c r="J86" s="142" t="e">
        <f ca="1">HLOOKUP($B86,'Shipments and Stock '!$C$13:$AZ$18,MATCH("Model Installed Stock",'Shipments and Stock '!$C$13:$C$18,0))</f>
        <v>#VALUE!</v>
      </c>
      <c r="K86" s="23" t="str">
        <f t="shared" si="2"/>
        <v>-</v>
      </c>
      <c r="L86" s="23" t="e">
        <f t="shared" ca="1" si="13"/>
        <v>#NAME?</v>
      </c>
      <c r="M86" s="23" t="e">
        <f t="shared" ca="1" si="14"/>
        <v>#NAME?</v>
      </c>
      <c r="P86" s="23"/>
      <c r="Q86" s="23"/>
      <c r="S86" s="125">
        <f t="shared" si="10"/>
        <v>2032</v>
      </c>
      <c r="T86" s="113"/>
      <c r="U86" s="113"/>
      <c r="V86" s="108"/>
      <c r="X86" s="96">
        <f t="shared" si="11"/>
        <v>2032</v>
      </c>
      <c r="Y86" s="97">
        <f t="shared" si="0"/>
        <v>0</v>
      </c>
      <c r="Z86" s="97" t="e">
        <f t="shared" ca="1" si="12"/>
        <v>#NAME?</v>
      </c>
      <c r="AA86" s="144" t="e">
        <f t="shared" ca="1" si="9"/>
        <v>#NAME?</v>
      </c>
      <c r="AB86" s="127"/>
      <c r="AC86" s="127"/>
    </row>
    <row r="87" spans="2:29">
      <c r="B87" s="38">
        <f>B86+1</f>
        <v>2033</v>
      </c>
      <c r="C87" s="23" t="e">
        <f>HLOOKUP($B87,UEC!$E$56:$AW$57,2,FALSE)-UEC!$F$16</f>
        <v>#NAME?</v>
      </c>
      <c r="D87" s="23" t="e">
        <f>HLOOKUP($B87,UEC!$E$56:$AW$57,2,FALSE)</f>
        <v>#NAME?</v>
      </c>
      <c r="E87" s="23" t="e">
        <f>HLOOKUP($B87,UEC!$E$61:$AW$62,2,FALSE)</f>
        <v>#NAME?</v>
      </c>
      <c r="F87" s="23" t="e">
        <f ca="1">HLOOKUP($B87,UEC!$E$69:$AW$70,2,FALSE)</f>
        <v>#NAME?</v>
      </c>
      <c r="G87" s="23" t="e">
        <f ca="1">HLOOKUP($B87,UEC!$D$74:$AW$75,2,FALSE)</f>
        <v>#NAME?</v>
      </c>
      <c r="H87" s="142" t="str">
        <f>HLOOKUP($B87,'Shipments and Stock '!$C$13:$AZ$14,2)</f>
        <v>--</v>
      </c>
      <c r="I87" s="142" t="e">
        <f ca="1">HLOOKUP($B87,'Shipments and Stock '!$C$13:$AZ$18,MATCH("Total Model Shipments",'Shipments and Stock '!$C$13:$C$18,0))</f>
        <v>#VALUE!</v>
      </c>
      <c r="J87" s="142" t="e">
        <f ca="1">HLOOKUP($B87,'Shipments and Stock '!$C$13:$AZ$18,MATCH("Model Installed Stock",'Shipments and Stock '!$C$13:$C$18,0))</f>
        <v>#VALUE!</v>
      </c>
      <c r="K87" s="23" t="str">
        <f t="shared" si="2"/>
        <v>-</v>
      </c>
      <c r="L87" s="23" t="e">
        <f t="shared" ca="1" si="13"/>
        <v>#NAME?</v>
      </c>
      <c r="M87" s="23" t="e">
        <f t="shared" ca="1" si="14"/>
        <v>#NAME?</v>
      </c>
      <c r="P87" s="23"/>
      <c r="Q87" s="23"/>
      <c r="S87" s="125">
        <f t="shared" si="10"/>
        <v>2033</v>
      </c>
      <c r="T87" s="113"/>
      <c r="U87" s="113"/>
      <c r="V87" s="108"/>
      <c r="X87" s="96">
        <f t="shared" si="11"/>
        <v>2033</v>
      </c>
      <c r="Y87" s="97">
        <f t="shared" si="0"/>
        <v>0</v>
      </c>
      <c r="Z87" s="97" t="e">
        <f t="shared" ca="1" si="12"/>
        <v>#NAME?</v>
      </c>
      <c r="AA87" s="144" t="e">
        <f t="shared" ca="1" si="9"/>
        <v>#NAME?</v>
      </c>
      <c r="AB87" s="127"/>
      <c r="AC87" s="127"/>
    </row>
    <row r="88" spans="2:29">
      <c r="B88" s="38">
        <f>B87+1</f>
        <v>2034</v>
      </c>
      <c r="C88" s="23" t="e">
        <f>HLOOKUP($B88,UEC!$E$56:$AW$57,2,FALSE)-UEC!$F$16</f>
        <v>#NAME?</v>
      </c>
      <c r="D88" s="23" t="e">
        <f>HLOOKUP($B88,UEC!$E$56:$AW$57,2,FALSE)</f>
        <v>#NAME?</v>
      </c>
      <c r="E88" s="23" t="e">
        <f>HLOOKUP($B88,UEC!$E$61:$AW$62,2,FALSE)</f>
        <v>#NAME?</v>
      </c>
      <c r="F88" s="23" t="e">
        <f ca="1">HLOOKUP($B88,UEC!$E$69:$AW$70,2,FALSE)</f>
        <v>#NAME?</v>
      </c>
      <c r="G88" s="23" t="e">
        <f ca="1">HLOOKUP($B88,UEC!$D$74:$AW$75,2,FALSE)</f>
        <v>#NAME?</v>
      </c>
      <c r="H88" s="142" t="str">
        <f>HLOOKUP($B88,'Shipments and Stock '!$C$13:$AZ$14,2)</f>
        <v>--</v>
      </c>
      <c r="I88" s="142" t="e">
        <f ca="1">HLOOKUP($B88,'Shipments and Stock '!$C$13:$AZ$18,MATCH("Total Model Shipments",'Shipments and Stock '!$C$13:$C$18,0))</f>
        <v>#VALUE!</v>
      </c>
      <c r="J88" s="142" t="e">
        <f ca="1">HLOOKUP($B88,'Shipments and Stock '!$C$13:$AZ$18,MATCH("Model Installed Stock",'Shipments and Stock '!$C$13:$C$18,0))</f>
        <v>#VALUE!</v>
      </c>
      <c r="K88" s="23" t="str">
        <f t="shared" si="2"/>
        <v>-</v>
      </c>
      <c r="L88" s="23" t="e">
        <f t="shared" ca="1" si="13"/>
        <v>#NAME?</v>
      </c>
      <c r="M88" s="23" t="e">
        <f t="shared" ca="1" si="14"/>
        <v>#NAME?</v>
      </c>
      <c r="P88" s="23"/>
      <c r="Q88" s="23"/>
      <c r="S88" s="125">
        <f t="shared" si="10"/>
        <v>2034</v>
      </c>
      <c r="T88" s="113"/>
      <c r="U88" s="113"/>
      <c r="V88" s="108"/>
      <c r="X88" s="96">
        <f t="shared" si="11"/>
        <v>2034</v>
      </c>
      <c r="Y88" s="97">
        <f t="shared" si="0"/>
        <v>0</v>
      </c>
      <c r="Z88" s="97" t="e">
        <f t="shared" ca="1" si="12"/>
        <v>#NAME?</v>
      </c>
      <c r="AA88" s="144" t="e">
        <f t="shared" ca="1" si="9"/>
        <v>#NAME?</v>
      </c>
      <c r="AB88" s="127"/>
      <c r="AC88" s="127"/>
    </row>
    <row r="89" spans="2:29" ht="15.75" thickBot="1">
      <c r="B89" s="21" t="s">
        <v>8</v>
      </c>
      <c r="C89" s="21"/>
      <c r="D89" s="21"/>
      <c r="E89" s="21"/>
      <c r="F89" s="21"/>
      <c r="G89" s="21"/>
      <c r="H89" s="143"/>
      <c r="I89" s="143"/>
      <c r="J89" s="143"/>
      <c r="K89" s="24">
        <f>SUM(K59:K88)</f>
        <v>0</v>
      </c>
      <c r="L89" s="24" t="e">
        <f ca="1">SUM(L59:L88)</f>
        <v>#NAME?</v>
      </c>
      <c r="M89" s="24" t="e">
        <f ca="1">SUM(M59:M88)</f>
        <v>#NAME?</v>
      </c>
      <c r="P89" s="24" t="e">
        <f t="shared" ref="P89:Q89" ca="1" si="15">SUM(P59:P88)</f>
        <v>#NAME?</v>
      </c>
      <c r="Q89" s="24" t="e">
        <f t="shared" ca="1" si="15"/>
        <v>#NAME?</v>
      </c>
      <c r="S89" s="126" t="s">
        <v>8</v>
      </c>
      <c r="T89" s="112" t="e">
        <f ca="1">SUM(T59:T88)</f>
        <v>#NAME?</v>
      </c>
      <c r="U89" s="112" t="e">
        <f ca="1">SUM(U59:U88)</f>
        <v>#NAME?</v>
      </c>
      <c r="V89" s="111">
        <f>SUM(V64:V68)</f>
        <v>0</v>
      </c>
      <c r="X89" s="98" t="s">
        <v>8</v>
      </c>
      <c r="Y89" s="99" t="e">
        <f ca="1">SUM(Y59:Y88)</f>
        <v>#NAME?</v>
      </c>
      <c r="Z89" s="110"/>
      <c r="AA89" s="141"/>
      <c r="AB89" s="127"/>
      <c r="AC89" s="127"/>
    </row>
  </sheetData>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Assumptions!$N$3:$N$21</xm:f>
          </x14:formula1>
          <xm:sqref>Q9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BB92"/>
  <sheetViews>
    <sheetView zoomScale="70" zoomScaleNormal="70" workbookViewId="0">
      <selection activeCell="F62" sqref="F62"/>
    </sheetView>
  </sheetViews>
  <sheetFormatPr defaultColWidth="9.140625" defaultRowHeight="12.75"/>
  <cols>
    <col min="1" max="1" width="9.140625" style="7"/>
    <col min="2" max="2" width="9.28515625" style="7" customWidth="1"/>
    <col min="3" max="3" width="4" style="7" customWidth="1"/>
    <col min="4" max="4" width="39.5703125" style="7" bestFit="1" customWidth="1"/>
    <col min="5" max="7" width="15.7109375" style="8" customWidth="1"/>
    <col min="8" max="8" width="20.7109375" style="7" customWidth="1"/>
    <col min="9" max="11" width="15.7109375" style="7" customWidth="1"/>
    <col min="12" max="36" width="9.140625" style="7" customWidth="1"/>
    <col min="37" max="48" width="9.140625" style="7"/>
    <col min="49" max="49" width="9.140625" style="7" customWidth="1"/>
    <col min="50" max="16384" width="9.140625" style="7"/>
  </cols>
  <sheetData>
    <row r="1" spans="2:36">
      <c r="U1" s="10"/>
    </row>
    <row r="2" spans="2:36">
      <c r="B2" s="17" t="s">
        <v>4</v>
      </c>
      <c r="U2" s="10"/>
    </row>
    <row r="3" spans="2:36" ht="13.5" thickBot="1">
      <c r="B3" s="17"/>
      <c r="U3" s="10"/>
    </row>
    <row r="4" spans="2:36" s="47" customFormat="1">
      <c r="B4" s="9"/>
      <c r="C4" s="46"/>
      <c r="D4" s="18" t="s">
        <v>0</v>
      </c>
      <c r="E4" s="18" t="s">
        <v>55</v>
      </c>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9"/>
      <c r="AJ4" s="20"/>
    </row>
    <row r="5" spans="2:36" s="47" customFormat="1">
      <c r="B5" s="48"/>
      <c r="C5" s="50"/>
      <c r="D5" s="50"/>
      <c r="E5" s="50"/>
      <c r="F5" s="31"/>
      <c r="G5" s="31"/>
      <c r="H5" s="71" t="s">
        <v>64</v>
      </c>
      <c r="I5" s="71" t="s">
        <v>65</v>
      </c>
      <c r="J5" s="31"/>
      <c r="K5" s="31"/>
      <c r="L5" s="31"/>
      <c r="M5" s="31"/>
      <c r="N5" s="31"/>
      <c r="O5" s="31"/>
      <c r="P5" s="31"/>
      <c r="Q5" s="31"/>
      <c r="R5" s="31"/>
      <c r="S5" s="31"/>
      <c r="T5" s="31"/>
      <c r="U5" s="31"/>
      <c r="V5" s="31"/>
      <c r="W5" s="31"/>
      <c r="X5" s="31"/>
      <c r="Y5" s="31"/>
      <c r="Z5" s="31"/>
      <c r="AA5" s="31"/>
      <c r="AB5" s="31"/>
      <c r="AC5" s="31"/>
      <c r="AD5" s="31"/>
      <c r="AE5" s="31"/>
      <c r="AF5" s="31"/>
      <c r="AG5" s="31"/>
      <c r="AH5" s="31"/>
      <c r="AI5" s="49"/>
      <c r="AJ5" s="31"/>
    </row>
    <row r="6" spans="2:36" s="47" customFormat="1">
      <c r="B6" s="48"/>
      <c r="C6" s="50"/>
      <c r="D6" s="50"/>
      <c r="E6" s="50"/>
      <c r="F6" s="31"/>
      <c r="G6" s="31"/>
      <c r="H6" s="71" t="s">
        <v>66</v>
      </c>
      <c r="I6" s="71" t="s">
        <v>67</v>
      </c>
      <c r="J6" s="31"/>
      <c r="K6" s="31"/>
      <c r="L6" s="31"/>
      <c r="M6" s="31"/>
      <c r="N6" s="31"/>
      <c r="O6" s="31"/>
      <c r="P6" s="31"/>
      <c r="Q6" s="31"/>
      <c r="R6" s="31"/>
      <c r="S6" s="31"/>
      <c r="T6" s="31"/>
      <c r="U6" s="31"/>
      <c r="V6" s="31"/>
      <c r="W6" s="31"/>
      <c r="X6" s="31"/>
      <c r="Y6" s="31"/>
      <c r="Z6" s="31"/>
      <c r="AA6" s="31"/>
      <c r="AB6" s="31"/>
      <c r="AC6" s="31"/>
      <c r="AD6" s="31"/>
      <c r="AE6" s="31"/>
      <c r="AF6" s="31"/>
      <c r="AG6" s="31"/>
      <c r="AH6" s="31"/>
      <c r="AI6" s="49"/>
      <c r="AJ6" s="31"/>
    </row>
    <row r="7" spans="2:36" s="47" customFormat="1">
      <c r="B7" s="48"/>
      <c r="C7" s="50"/>
      <c r="D7" s="50"/>
      <c r="E7" s="50"/>
      <c r="F7" s="31"/>
      <c r="G7" s="31"/>
      <c r="H7" s="71" t="s">
        <v>68</v>
      </c>
      <c r="I7" s="71" t="s">
        <v>69</v>
      </c>
      <c r="J7" s="31"/>
      <c r="K7" s="31"/>
      <c r="L7" s="31"/>
      <c r="M7" s="31"/>
      <c r="N7" s="31"/>
      <c r="O7" s="31"/>
      <c r="P7" s="31"/>
      <c r="Q7" s="31"/>
      <c r="R7" s="31"/>
      <c r="S7" s="31"/>
      <c r="T7" s="31"/>
      <c r="U7" s="31"/>
      <c r="V7" s="31"/>
      <c r="W7" s="31"/>
      <c r="X7" s="31"/>
      <c r="Y7" s="31"/>
      <c r="Z7" s="31"/>
      <c r="AA7" s="31"/>
      <c r="AB7" s="31"/>
      <c r="AC7" s="31"/>
      <c r="AD7" s="31"/>
      <c r="AE7" s="31"/>
      <c r="AF7" s="31"/>
      <c r="AG7" s="31"/>
      <c r="AH7" s="31"/>
      <c r="AI7" s="49"/>
      <c r="AJ7" s="31"/>
    </row>
    <row r="8" spans="2:36" s="47" customFormat="1">
      <c r="B8" s="48"/>
      <c r="C8" s="50"/>
      <c r="D8" s="50"/>
      <c r="E8" s="50"/>
      <c r="F8" s="50"/>
      <c r="G8" s="50"/>
      <c r="H8" s="50"/>
      <c r="I8" s="50"/>
      <c r="J8" s="50"/>
      <c r="K8" s="50"/>
      <c r="L8" s="50"/>
      <c r="M8" s="50"/>
      <c r="N8" s="50"/>
      <c r="O8" s="50"/>
      <c r="P8" s="50"/>
      <c r="Q8" s="50"/>
      <c r="R8" s="31"/>
      <c r="S8" s="31"/>
      <c r="T8" s="31"/>
      <c r="U8" s="31"/>
      <c r="V8" s="31"/>
      <c r="W8" s="31"/>
      <c r="X8" s="31"/>
      <c r="Y8" s="31"/>
      <c r="Z8" s="31"/>
      <c r="AA8" s="31"/>
      <c r="AB8" s="31"/>
      <c r="AC8" s="31"/>
      <c r="AD8" s="31"/>
      <c r="AE8" s="31"/>
      <c r="AF8" s="31"/>
      <c r="AG8" s="31"/>
      <c r="AH8" s="31"/>
      <c r="AI8" s="49"/>
      <c r="AJ8" s="31"/>
    </row>
    <row r="9" spans="2:36" s="47" customFormat="1">
      <c r="B9" s="48"/>
      <c r="C9" s="50"/>
      <c r="D9" s="50"/>
      <c r="E9" s="50"/>
      <c r="F9" s="52"/>
      <c r="G9" s="52"/>
      <c r="H9" s="52"/>
      <c r="I9" s="52"/>
      <c r="J9" s="52"/>
      <c r="K9" s="52"/>
      <c r="L9" s="52"/>
      <c r="M9" s="52"/>
      <c r="N9" s="52"/>
      <c r="O9" s="52"/>
      <c r="P9" s="52"/>
      <c r="Q9" s="52"/>
      <c r="R9" s="31"/>
      <c r="S9" s="31"/>
      <c r="T9" s="31"/>
      <c r="U9" s="31"/>
      <c r="V9" s="31"/>
      <c r="W9" s="31"/>
      <c r="X9" s="31"/>
      <c r="Y9" s="31"/>
      <c r="Z9" s="31"/>
      <c r="AA9" s="31"/>
      <c r="AB9" s="31"/>
      <c r="AC9" s="31"/>
      <c r="AD9" s="31"/>
      <c r="AE9" s="31"/>
      <c r="AF9" s="31"/>
      <c r="AG9" s="31"/>
      <c r="AH9" s="31"/>
      <c r="AI9" s="49"/>
      <c r="AJ9" s="31"/>
    </row>
    <row r="10" spans="2:36" s="47" customFormat="1">
      <c r="B10" s="48"/>
      <c r="C10" s="50"/>
      <c r="D10" s="50"/>
      <c r="E10" s="50"/>
      <c r="F10" s="52"/>
      <c r="G10" s="52"/>
      <c r="H10" s="52"/>
      <c r="I10" s="52"/>
      <c r="J10" s="52"/>
      <c r="K10" s="52"/>
      <c r="L10" s="52"/>
      <c r="M10" s="52"/>
      <c r="N10" s="52"/>
      <c r="O10" s="52"/>
      <c r="P10" s="52"/>
      <c r="Q10" s="52"/>
      <c r="R10" s="31"/>
      <c r="S10" s="31"/>
      <c r="T10" s="31"/>
      <c r="U10" s="31"/>
      <c r="V10" s="31"/>
      <c r="W10" s="31"/>
      <c r="X10" s="31"/>
      <c r="Y10" s="31"/>
      <c r="Z10" s="31"/>
      <c r="AA10" s="31"/>
      <c r="AB10" s="31"/>
      <c r="AC10" s="31"/>
      <c r="AD10" s="31"/>
      <c r="AE10" s="31"/>
      <c r="AF10" s="31"/>
      <c r="AG10" s="31"/>
      <c r="AH10" s="31"/>
      <c r="AI10" s="49"/>
      <c r="AJ10" s="31"/>
    </row>
    <row r="11" spans="2:36" s="47" customFormat="1">
      <c r="B11" s="48"/>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49"/>
      <c r="AJ11" s="31"/>
    </row>
    <row r="12" spans="2:36" s="47" customFormat="1">
      <c r="B12" s="48"/>
      <c r="C12" s="31"/>
      <c r="D12" s="50" t="s">
        <v>70</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49"/>
      <c r="AJ12" s="31"/>
    </row>
    <row r="13" spans="2:36" s="16" customFormat="1" ht="38.25">
      <c r="B13" s="13"/>
      <c r="C13" s="14"/>
      <c r="D13" s="42"/>
      <c r="E13" s="43" t="s">
        <v>85</v>
      </c>
      <c r="F13" s="43" t="s">
        <v>112</v>
      </c>
      <c r="G13" s="43" t="s">
        <v>10</v>
      </c>
      <c r="H13" s="32"/>
      <c r="I13" s="6"/>
      <c r="J13" s="32"/>
      <c r="K13" s="32"/>
      <c r="L13" s="33"/>
      <c r="M13" s="33"/>
      <c r="N13" s="33"/>
      <c r="O13" s="11"/>
      <c r="P13" s="11"/>
      <c r="Q13" s="11"/>
      <c r="R13" s="11"/>
      <c r="S13" s="11"/>
      <c r="T13" s="11"/>
      <c r="U13" s="11"/>
      <c r="V13" s="11"/>
      <c r="W13" s="11"/>
      <c r="X13" s="11"/>
      <c r="Y13" s="11"/>
      <c r="Z13" s="11"/>
      <c r="AA13" s="11"/>
      <c r="AB13" s="11"/>
      <c r="AC13" s="12"/>
      <c r="AD13" s="11"/>
      <c r="AI13" s="49"/>
    </row>
    <row r="14" spans="2:36" s="47" customFormat="1">
      <c r="B14" s="48"/>
      <c r="C14" s="51"/>
      <c r="D14" s="44"/>
      <c r="E14" s="45" t="s">
        <v>3</v>
      </c>
      <c r="F14" s="45" t="s">
        <v>3</v>
      </c>
      <c r="G14" s="45" t="s">
        <v>3</v>
      </c>
      <c r="H14" s="39"/>
      <c r="I14" s="6"/>
      <c r="J14" s="39"/>
      <c r="K14" s="39"/>
      <c r="L14" s="34"/>
      <c r="M14" s="6"/>
      <c r="N14" s="6"/>
      <c r="O14" s="31"/>
      <c r="P14" s="31"/>
      <c r="Q14" s="31"/>
      <c r="R14" s="31"/>
      <c r="S14" s="31"/>
      <c r="T14" s="31"/>
      <c r="U14" s="31"/>
      <c r="V14" s="31"/>
      <c r="W14" s="31"/>
      <c r="X14" s="31"/>
      <c r="Y14" s="31"/>
      <c r="Z14" s="31"/>
      <c r="AA14" s="31"/>
      <c r="AB14" s="31"/>
      <c r="AC14" s="49"/>
      <c r="AD14" s="31"/>
      <c r="AI14" s="49"/>
    </row>
    <row r="15" spans="2:36" s="47" customFormat="1">
      <c r="B15" s="48"/>
      <c r="C15" s="51"/>
      <c r="D15" s="44" t="s">
        <v>97</v>
      </c>
      <c r="E15" s="40">
        <f>'UEC Development'!L12</f>
        <v>3902.22216567432</v>
      </c>
      <c r="F15" s="40">
        <f>'UEC Development'!M12</f>
        <v>217.22312771335936</v>
      </c>
      <c r="G15" s="40" t="e">
        <f>FL_EL1_UEC+F15</f>
        <v>#NAME?</v>
      </c>
      <c r="H15" s="35"/>
      <c r="I15" s="6"/>
      <c r="J15" s="6"/>
      <c r="K15" s="35"/>
      <c r="L15" s="6"/>
      <c r="M15" s="6"/>
      <c r="N15" s="5"/>
      <c r="O15" s="31"/>
      <c r="P15" s="31"/>
      <c r="Q15" s="31"/>
      <c r="R15" s="31"/>
      <c r="S15" s="31"/>
      <c r="T15" s="31"/>
      <c r="U15" s="31"/>
      <c r="V15" s="31"/>
      <c r="W15" s="31"/>
      <c r="X15" s="31"/>
      <c r="Y15" s="31"/>
      <c r="Z15" s="31"/>
      <c r="AA15" s="31"/>
      <c r="AB15" s="31"/>
      <c r="AC15" s="49"/>
      <c r="AD15" s="31"/>
      <c r="AI15" s="49"/>
    </row>
    <row r="16" spans="2:36" s="47" customFormat="1">
      <c r="B16" s="48"/>
      <c r="C16" s="31"/>
      <c r="D16" s="44" t="s">
        <v>94</v>
      </c>
      <c r="E16" s="40">
        <f>'UEC Development'!L13</f>
        <v>1574.4354920772987</v>
      </c>
      <c r="F16" s="40">
        <f>'UEC Development'!M13</f>
        <v>87.64334460000002</v>
      </c>
      <c r="G16" s="40" t="e">
        <f>FL_EL2_UEC+F16</f>
        <v>#NAME?</v>
      </c>
      <c r="H16" s="35"/>
      <c r="I16" s="6"/>
      <c r="J16" s="6"/>
      <c r="K16" s="35"/>
      <c r="L16" s="6"/>
      <c r="M16" s="6"/>
      <c r="N16" s="5"/>
      <c r="O16" s="31"/>
      <c r="P16" s="31"/>
      <c r="Q16" s="31"/>
      <c r="R16" s="31"/>
      <c r="S16" s="31"/>
      <c r="T16" s="31"/>
      <c r="U16" s="31"/>
      <c r="V16" s="31"/>
      <c r="W16" s="31"/>
      <c r="X16" s="31"/>
      <c r="Y16" s="31"/>
      <c r="Z16" s="31"/>
      <c r="AA16" s="31"/>
      <c r="AB16" s="31"/>
      <c r="AC16" s="49"/>
      <c r="AD16" s="31"/>
      <c r="AI16" s="49"/>
    </row>
    <row r="17" spans="2:50" s="47" customFormat="1">
      <c r="B17" s="48"/>
      <c r="C17" s="31"/>
      <c r="D17" s="44" t="s">
        <v>95</v>
      </c>
      <c r="E17" s="40">
        <f>'UEC Development'!L14</f>
        <v>1574.4354920772987</v>
      </c>
      <c r="F17" s="40">
        <f>'UEC Development'!M14</f>
        <v>87.64334460000002</v>
      </c>
      <c r="G17" s="40" t="e">
        <f>FL_EL3_UEC+F17</f>
        <v>#NAME?</v>
      </c>
      <c r="H17" s="35"/>
      <c r="I17" s="6"/>
      <c r="J17" s="6"/>
      <c r="K17" s="35"/>
      <c r="L17" s="6"/>
      <c r="M17" s="6"/>
      <c r="N17" s="5"/>
      <c r="O17" s="31"/>
      <c r="P17" s="31"/>
      <c r="Q17" s="31"/>
      <c r="R17" s="31"/>
      <c r="S17" s="31"/>
      <c r="T17" s="31"/>
      <c r="U17" s="31"/>
      <c r="V17" s="31"/>
      <c r="W17" s="31"/>
      <c r="X17" s="31"/>
      <c r="Y17" s="31"/>
      <c r="Z17" s="31"/>
      <c r="AA17" s="31"/>
      <c r="AB17" s="31"/>
      <c r="AC17" s="49"/>
      <c r="AD17" s="31"/>
      <c r="AI17" s="49"/>
    </row>
    <row r="18" spans="2:50" s="47" customFormat="1">
      <c r="B18" s="48"/>
      <c r="C18" s="31"/>
      <c r="D18" s="44" t="s">
        <v>96</v>
      </c>
      <c r="E18" s="40">
        <f>'UEC Development'!L15</f>
        <v>1574.4354920772987</v>
      </c>
      <c r="F18" s="40">
        <f>'UEC Development'!M15</f>
        <v>87.64334460000002</v>
      </c>
      <c r="G18" s="40">
        <f>E18+F18</f>
        <v>1662.0788366772988</v>
      </c>
      <c r="H18" s="6"/>
      <c r="I18" s="6"/>
      <c r="J18" s="6"/>
      <c r="K18" s="6"/>
      <c r="L18" s="6"/>
      <c r="M18" s="6"/>
      <c r="N18" s="5"/>
      <c r="O18" s="31"/>
      <c r="P18" s="31"/>
      <c r="Q18" s="31"/>
      <c r="R18" s="31"/>
      <c r="S18" s="31"/>
      <c r="T18" s="31"/>
      <c r="U18" s="31"/>
      <c r="V18" s="31"/>
      <c r="W18" s="31"/>
      <c r="X18" s="31"/>
      <c r="Y18" s="31"/>
      <c r="Z18" s="31"/>
      <c r="AA18" s="31"/>
      <c r="AB18" s="31"/>
      <c r="AC18" s="49"/>
      <c r="AD18" s="31"/>
      <c r="AI18" s="49"/>
    </row>
    <row r="19" spans="2:50" s="47" customFormat="1">
      <c r="B19" s="48"/>
      <c r="C19" s="31"/>
      <c r="D19" s="31"/>
      <c r="E19" s="31"/>
      <c r="F19" s="31"/>
      <c r="G19" s="31"/>
      <c r="H19" s="31"/>
      <c r="I19" s="31"/>
      <c r="J19" s="31"/>
      <c r="K19" s="31"/>
      <c r="L19" s="6"/>
      <c r="M19" s="31"/>
      <c r="N19" s="31"/>
      <c r="O19" s="31"/>
      <c r="P19" s="31"/>
      <c r="Q19" s="31"/>
      <c r="R19" s="31"/>
      <c r="S19" s="31"/>
      <c r="T19" s="31"/>
      <c r="U19" s="31"/>
      <c r="V19" s="31"/>
      <c r="W19" s="31"/>
      <c r="X19" s="31"/>
      <c r="Y19" s="31"/>
      <c r="Z19" s="31"/>
      <c r="AA19" s="31"/>
      <c r="AB19" s="31"/>
      <c r="AC19" s="49"/>
      <c r="AD19" s="31"/>
      <c r="AI19" s="49"/>
    </row>
    <row r="20" spans="2:50" s="16" customFormat="1">
      <c r="B20" s="13"/>
      <c r="C20" s="11"/>
      <c r="D20" s="39"/>
      <c r="E20" s="39"/>
      <c r="F20" s="33"/>
      <c r="G20" s="32"/>
      <c r="H20" s="32"/>
      <c r="I20" s="32"/>
      <c r="J20" s="32"/>
      <c r="K20" s="32"/>
      <c r="L20" s="33"/>
      <c r="M20" s="33"/>
      <c r="N20" s="33"/>
      <c r="O20" s="11"/>
      <c r="P20" s="11"/>
      <c r="Q20" s="11"/>
      <c r="R20" s="11"/>
      <c r="S20" s="11"/>
      <c r="T20" s="11"/>
      <c r="U20" s="11"/>
      <c r="V20" s="11"/>
      <c r="W20" s="11"/>
      <c r="X20" s="11"/>
      <c r="Y20" s="11"/>
      <c r="Z20" s="11"/>
      <c r="AA20" s="11"/>
      <c r="AB20" s="11"/>
      <c r="AC20" s="12"/>
      <c r="AD20" s="11"/>
      <c r="AI20" s="49"/>
    </row>
    <row r="21" spans="2:50" s="47" customFormat="1">
      <c r="B21" s="48"/>
      <c r="C21" s="31"/>
      <c r="D21" s="39"/>
      <c r="E21" s="39"/>
      <c r="F21" s="39"/>
      <c r="G21" s="39"/>
      <c r="H21" s="39"/>
      <c r="I21" s="39"/>
      <c r="J21" s="39"/>
      <c r="K21" s="39"/>
      <c r="L21" s="34"/>
      <c r="M21" s="6"/>
      <c r="N21" s="6"/>
      <c r="O21" s="31"/>
      <c r="P21" s="31"/>
      <c r="Q21" s="31"/>
      <c r="R21" s="31"/>
      <c r="S21" s="31"/>
      <c r="T21" s="31"/>
      <c r="U21" s="31"/>
      <c r="V21" s="31"/>
      <c r="W21" s="31"/>
      <c r="X21" s="31"/>
      <c r="Y21" s="31"/>
      <c r="Z21" s="31"/>
      <c r="AA21" s="31"/>
      <c r="AB21" s="31"/>
      <c r="AC21" s="49"/>
      <c r="AD21" s="31"/>
      <c r="AI21" s="49"/>
    </row>
    <row r="22" spans="2:50" s="47" customFormat="1">
      <c r="B22" s="48"/>
      <c r="C22" s="31"/>
      <c r="D22" s="39"/>
      <c r="E22" s="39"/>
      <c r="F22" s="37"/>
      <c r="G22" s="36"/>
      <c r="H22" s="5"/>
      <c r="I22" s="6"/>
      <c r="J22" s="36"/>
      <c r="K22" s="36"/>
      <c r="L22" s="6"/>
      <c r="M22" s="6"/>
      <c r="N22" s="5"/>
      <c r="O22" s="31"/>
      <c r="P22" s="31"/>
      <c r="Q22" s="31"/>
      <c r="R22" s="31"/>
      <c r="S22" s="31"/>
      <c r="T22" s="31"/>
      <c r="U22" s="31"/>
      <c r="V22" s="31"/>
      <c r="W22" s="31"/>
      <c r="X22" s="31"/>
      <c r="Y22" s="31"/>
      <c r="Z22" s="31"/>
      <c r="AA22" s="31"/>
      <c r="AB22" s="31"/>
      <c r="AC22" s="49"/>
      <c r="AD22" s="31"/>
      <c r="AI22" s="49"/>
    </row>
    <row r="23" spans="2:50" s="47" customFormat="1">
      <c r="B23" s="48"/>
      <c r="C23" s="31"/>
      <c r="D23" s="39"/>
      <c r="E23" s="39"/>
      <c r="F23" s="37"/>
      <c r="G23" s="36"/>
      <c r="H23" s="5"/>
      <c r="I23" s="6"/>
      <c r="J23" s="36"/>
      <c r="K23" s="36"/>
      <c r="L23" s="6"/>
      <c r="M23" s="6"/>
      <c r="N23" s="5"/>
      <c r="O23" s="31"/>
      <c r="P23" s="31"/>
      <c r="Q23" s="31"/>
      <c r="R23" s="31"/>
      <c r="S23" s="31"/>
      <c r="T23" s="31"/>
      <c r="U23" s="31"/>
      <c r="V23" s="31"/>
      <c r="W23" s="31"/>
      <c r="X23" s="31"/>
      <c r="Y23" s="31"/>
      <c r="Z23" s="31"/>
      <c r="AA23" s="31"/>
      <c r="AB23" s="31"/>
      <c r="AC23" s="49"/>
      <c r="AD23" s="31"/>
      <c r="AI23" s="49"/>
    </row>
    <row r="24" spans="2:50" s="47" customFormat="1">
      <c r="B24" s="48"/>
      <c r="C24" s="51"/>
      <c r="D24" s="39"/>
      <c r="E24" s="39"/>
      <c r="F24" s="37"/>
      <c r="G24" s="36"/>
      <c r="H24" s="5"/>
      <c r="I24" s="6"/>
      <c r="J24" s="36"/>
      <c r="K24" s="36"/>
      <c r="L24" s="6"/>
      <c r="M24" s="6"/>
      <c r="N24" s="5"/>
      <c r="O24" s="31"/>
      <c r="P24" s="31"/>
      <c r="Q24" s="31"/>
      <c r="R24" s="31"/>
      <c r="S24" s="31"/>
      <c r="T24" s="31"/>
      <c r="U24" s="31"/>
      <c r="V24" s="31"/>
      <c r="W24" s="31"/>
      <c r="X24" s="31"/>
      <c r="Y24" s="31"/>
      <c r="Z24" s="31"/>
      <c r="AA24" s="31"/>
      <c r="AB24" s="31"/>
      <c r="AC24" s="49"/>
      <c r="AD24" s="31"/>
      <c r="AI24" s="49"/>
    </row>
    <row r="25" spans="2:50" s="47" customFormat="1">
      <c r="B25" s="48"/>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49"/>
      <c r="AJ25" s="31"/>
    </row>
    <row r="26" spans="2:50" s="47" customFormat="1">
      <c r="B26" s="48"/>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49"/>
      <c r="AJ26" s="31"/>
    </row>
    <row r="27" spans="2:50" s="47" customFormat="1">
      <c r="B27" s="48"/>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49"/>
      <c r="AJ27" s="31"/>
    </row>
    <row r="28" spans="2:50" s="47" customFormat="1" ht="13.5" thickBot="1">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5"/>
      <c r="AJ28" s="31"/>
    </row>
    <row r="29" spans="2:50" s="47" customFormat="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row>
    <row r="30" spans="2:50" s="47" customFormat="1" ht="13.5" thickBot="1">
      <c r="B30" s="50" t="s">
        <v>11</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row>
    <row r="31" spans="2:50" s="47" customFormat="1">
      <c r="B31" s="5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57"/>
    </row>
    <row r="32" spans="2:50" s="47" customFormat="1">
      <c r="B32" s="58" t="s">
        <v>71</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49"/>
    </row>
    <row r="33" spans="2:50" s="47" customFormat="1">
      <c r="B33" s="48"/>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49"/>
    </row>
    <row r="34" spans="2:50" s="47" customFormat="1">
      <c r="B34" s="48"/>
      <c r="C34" s="31"/>
      <c r="D34" s="15"/>
      <c r="E34" s="59">
        <f t="shared" ref="E34:S34" si="0">F34-1</f>
        <v>1990</v>
      </c>
      <c r="F34" s="59">
        <f t="shared" si="0"/>
        <v>1991</v>
      </c>
      <c r="G34" s="59">
        <f t="shared" si="0"/>
        <v>1992</v>
      </c>
      <c r="H34" s="59">
        <f t="shared" si="0"/>
        <v>1993</v>
      </c>
      <c r="I34" s="59">
        <f t="shared" si="0"/>
        <v>1994</v>
      </c>
      <c r="J34" s="59">
        <f t="shared" si="0"/>
        <v>1995</v>
      </c>
      <c r="K34" s="59">
        <f t="shared" si="0"/>
        <v>1996</v>
      </c>
      <c r="L34" s="59">
        <f t="shared" si="0"/>
        <v>1997</v>
      </c>
      <c r="M34" s="59">
        <f t="shared" si="0"/>
        <v>1998</v>
      </c>
      <c r="N34" s="59">
        <f t="shared" si="0"/>
        <v>1999</v>
      </c>
      <c r="O34" s="59">
        <f t="shared" si="0"/>
        <v>2000</v>
      </c>
      <c r="P34" s="59">
        <f t="shared" si="0"/>
        <v>2001</v>
      </c>
      <c r="Q34" s="59">
        <f t="shared" si="0"/>
        <v>2002</v>
      </c>
      <c r="R34" s="59">
        <f t="shared" si="0"/>
        <v>2003</v>
      </c>
      <c r="S34" s="59">
        <f t="shared" si="0"/>
        <v>2004</v>
      </c>
      <c r="T34" s="59">
        <v>2005</v>
      </c>
      <c r="U34" s="59">
        <f>T34+1</f>
        <v>2006</v>
      </c>
      <c r="V34" s="59">
        <f t="shared" ref="V34:AW34" si="1">U34+1</f>
        <v>2007</v>
      </c>
      <c r="W34" s="59">
        <f t="shared" si="1"/>
        <v>2008</v>
      </c>
      <c r="X34" s="59">
        <f t="shared" si="1"/>
        <v>2009</v>
      </c>
      <c r="Y34" s="59">
        <f t="shared" si="1"/>
        <v>2010</v>
      </c>
      <c r="Z34" s="59">
        <f t="shared" si="1"/>
        <v>2011</v>
      </c>
      <c r="AA34" s="59">
        <f t="shared" si="1"/>
        <v>2012</v>
      </c>
      <c r="AB34" s="59">
        <f t="shared" si="1"/>
        <v>2013</v>
      </c>
      <c r="AC34" s="59">
        <f t="shared" si="1"/>
        <v>2014</v>
      </c>
      <c r="AD34" s="59">
        <f t="shared" si="1"/>
        <v>2015</v>
      </c>
      <c r="AE34" s="59">
        <f t="shared" si="1"/>
        <v>2016</v>
      </c>
      <c r="AF34" s="59">
        <f t="shared" si="1"/>
        <v>2017</v>
      </c>
      <c r="AG34" s="59">
        <f t="shared" si="1"/>
        <v>2018</v>
      </c>
      <c r="AH34" s="59">
        <f t="shared" si="1"/>
        <v>2019</v>
      </c>
      <c r="AI34" s="59">
        <f t="shared" si="1"/>
        <v>2020</v>
      </c>
      <c r="AJ34" s="59">
        <f t="shared" si="1"/>
        <v>2021</v>
      </c>
      <c r="AK34" s="59">
        <f t="shared" si="1"/>
        <v>2022</v>
      </c>
      <c r="AL34" s="59">
        <f t="shared" si="1"/>
        <v>2023</v>
      </c>
      <c r="AM34" s="59">
        <f t="shared" si="1"/>
        <v>2024</v>
      </c>
      <c r="AN34" s="59">
        <f t="shared" si="1"/>
        <v>2025</v>
      </c>
      <c r="AO34" s="59">
        <f t="shared" si="1"/>
        <v>2026</v>
      </c>
      <c r="AP34" s="59">
        <f t="shared" si="1"/>
        <v>2027</v>
      </c>
      <c r="AQ34" s="59">
        <f t="shared" si="1"/>
        <v>2028</v>
      </c>
      <c r="AR34" s="59">
        <f t="shared" si="1"/>
        <v>2029</v>
      </c>
      <c r="AS34" s="59">
        <f t="shared" si="1"/>
        <v>2030</v>
      </c>
      <c r="AT34" s="59">
        <f t="shared" si="1"/>
        <v>2031</v>
      </c>
      <c r="AU34" s="59">
        <f t="shared" si="1"/>
        <v>2032</v>
      </c>
      <c r="AV34" s="59">
        <f t="shared" si="1"/>
        <v>2033</v>
      </c>
      <c r="AW34" s="59">
        <f t="shared" si="1"/>
        <v>2034</v>
      </c>
      <c r="AX34" s="49"/>
    </row>
    <row r="35" spans="2:50" s="47" customFormat="1">
      <c r="B35" s="48"/>
      <c r="C35" s="31"/>
      <c r="D35" s="44" t="str">
        <f>D15</f>
        <v>5th Plan Pre-Case (2.97 gpm)</v>
      </c>
      <c r="E35" s="60">
        <v>1</v>
      </c>
      <c r="F35" s="60">
        <v>1</v>
      </c>
      <c r="G35" s="60">
        <v>1</v>
      </c>
      <c r="H35" s="60">
        <v>1</v>
      </c>
      <c r="I35" s="60">
        <v>1</v>
      </c>
      <c r="J35" s="60">
        <v>1</v>
      </c>
      <c r="K35" s="60">
        <v>1</v>
      </c>
      <c r="L35" s="60">
        <v>1</v>
      </c>
      <c r="M35" s="60">
        <v>1</v>
      </c>
      <c r="N35" s="60">
        <v>1</v>
      </c>
      <c r="O35" s="60">
        <v>1</v>
      </c>
      <c r="P35" s="60">
        <v>1</v>
      </c>
      <c r="Q35" s="60">
        <v>1</v>
      </c>
      <c r="R35" s="60">
        <v>1</v>
      </c>
      <c r="S35" s="60">
        <v>1</v>
      </c>
      <c r="T35" s="60">
        <v>1</v>
      </c>
      <c r="U35" s="60">
        <v>1</v>
      </c>
      <c r="V35" s="60">
        <v>1</v>
      </c>
      <c r="W35" s="60">
        <v>1</v>
      </c>
      <c r="X35" s="60">
        <v>1</v>
      </c>
      <c r="Y35" s="60">
        <v>0</v>
      </c>
      <c r="Z35" s="60">
        <v>0</v>
      </c>
      <c r="AA35" s="60">
        <v>0</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49"/>
    </row>
    <row r="36" spans="2:50" s="47" customFormat="1">
      <c r="B36" s="48"/>
      <c r="C36" s="31"/>
      <c r="D36" s="44" t="str">
        <f>D16</f>
        <v>5th Plan Post-Case (1.6 gpm)</v>
      </c>
      <c r="E36" s="60">
        <v>0</v>
      </c>
      <c r="F36" s="60">
        <v>0</v>
      </c>
      <c r="G36" s="60">
        <v>0</v>
      </c>
      <c r="H36" s="60">
        <v>0</v>
      </c>
      <c r="I36" s="60">
        <v>0</v>
      </c>
      <c r="J36" s="60">
        <v>0</v>
      </c>
      <c r="K36" s="60">
        <v>0</v>
      </c>
      <c r="L36" s="60">
        <v>0</v>
      </c>
      <c r="M36" s="60">
        <v>0</v>
      </c>
      <c r="N36" s="60">
        <v>0</v>
      </c>
      <c r="O36" s="60">
        <v>0</v>
      </c>
      <c r="P36" s="60">
        <v>0</v>
      </c>
      <c r="Q36" s="60">
        <v>0</v>
      </c>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49"/>
    </row>
    <row r="37" spans="2:50" s="47" customFormat="1">
      <c r="B37" s="48"/>
      <c r="C37" s="31"/>
      <c r="D37" s="44" t="str">
        <f>D17</f>
        <v>6th Plan Pre-Case (1.6 gpm)</v>
      </c>
      <c r="E37" s="60">
        <v>0</v>
      </c>
      <c r="F37" s="60">
        <v>0</v>
      </c>
      <c r="G37" s="60">
        <v>0</v>
      </c>
      <c r="H37" s="60">
        <v>0</v>
      </c>
      <c r="I37" s="60">
        <v>0</v>
      </c>
      <c r="J37" s="60">
        <v>0</v>
      </c>
      <c r="K37" s="60">
        <v>0</v>
      </c>
      <c r="L37" s="60">
        <v>0</v>
      </c>
      <c r="M37" s="60">
        <v>0</v>
      </c>
      <c r="N37" s="60">
        <v>0</v>
      </c>
      <c r="O37" s="60">
        <v>0</v>
      </c>
      <c r="P37" s="60">
        <v>0</v>
      </c>
      <c r="Q37" s="60">
        <v>0</v>
      </c>
      <c r="R37" s="60">
        <v>0</v>
      </c>
      <c r="S37" s="60">
        <v>0</v>
      </c>
      <c r="T37" s="60">
        <v>0</v>
      </c>
      <c r="U37" s="60">
        <v>0</v>
      </c>
      <c r="V37" s="60">
        <v>0</v>
      </c>
      <c r="W37" s="60">
        <v>0</v>
      </c>
      <c r="X37" s="60">
        <v>0</v>
      </c>
      <c r="Y37" s="60">
        <v>1</v>
      </c>
      <c r="Z37" s="60">
        <v>1</v>
      </c>
      <c r="AA37" s="60">
        <v>1</v>
      </c>
      <c r="AB37" s="60">
        <v>1</v>
      </c>
      <c r="AC37" s="60">
        <v>1</v>
      </c>
      <c r="AD37" s="60">
        <v>1</v>
      </c>
      <c r="AE37" s="60">
        <v>1</v>
      </c>
      <c r="AF37" s="60">
        <v>1</v>
      </c>
      <c r="AG37" s="60">
        <v>1</v>
      </c>
      <c r="AH37" s="60">
        <v>1</v>
      </c>
      <c r="AI37" s="60">
        <v>1</v>
      </c>
      <c r="AJ37" s="60">
        <v>1</v>
      </c>
      <c r="AK37" s="60">
        <v>1</v>
      </c>
      <c r="AL37" s="60">
        <v>1</v>
      </c>
      <c r="AM37" s="60">
        <v>1</v>
      </c>
      <c r="AN37" s="60">
        <v>1</v>
      </c>
      <c r="AO37" s="60">
        <v>1</v>
      </c>
      <c r="AP37" s="60">
        <v>1</v>
      </c>
      <c r="AQ37" s="60">
        <v>1</v>
      </c>
      <c r="AR37" s="60">
        <v>1</v>
      </c>
      <c r="AS37" s="60">
        <v>1</v>
      </c>
      <c r="AT37" s="60">
        <v>1</v>
      </c>
      <c r="AU37" s="60">
        <v>1</v>
      </c>
      <c r="AV37" s="60">
        <v>1</v>
      </c>
      <c r="AW37" s="60">
        <v>1</v>
      </c>
      <c r="AX37" s="49"/>
    </row>
    <row r="38" spans="2:50" s="47" customFormat="1">
      <c r="B38" s="48"/>
      <c r="C38" s="31"/>
      <c r="D38" s="44" t="str">
        <f>D18</f>
        <v>6th Plan Post-Case (1.6 gpm)</v>
      </c>
      <c r="E38" s="60">
        <v>0</v>
      </c>
      <c r="F38" s="60">
        <v>0</v>
      </c>
      <c r="G38" s="60">
        <v>0</v>
      </c>
      <c r="H38" s="60">
        <v>0</v>
      </c>
      <c r="I38" s="60">
        <v>0</v>
      </c>
      <c r="J38" s="60">
        <v>0</v>
      </c>
      <c r="K38" s="60">
        <v>0</v>
      </c>
      <c r="L38" s="60">
        <v>0</v>
      </c>
      <c r="M38" s="60">
        <v>0</v>
      </c>
      <c r="N38" s="60">
        <v>0</v>
      </c>
      <c r="O38" s="60">
        <v>0</v>
      </c>
      <c r="P38" s="60">
        <v>0</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49"/>
    </row>
    <row r="39" spans="2:50" s="47" customFormat="1">
      <c r="B39" s="48"/>
      <c r="C39" s="31"/>
      <c r="D39" s="31"/>
      <c r="E39" s="31"/>
      <c r="F39" s="31"/>
      <c r="G39" s="31"/>
      <c r="H39" s="31"/>
      <c r="I39" s="31"/>
      <c r="J39" s="31"/>
      <c r="K39" s="31"/>
      <c r="L39" s="31"/>
      <c r="M39" s="31"/>
      <c r="N39" s="31"/>
      <c r="O39" s="31"/>
      <c r="P39" s="31"/>
      <c r="Q39" s="31"/>
      <c r="R39" s="31"/>
      <c r="S39" s="31"/>
      <c r="T39" s="3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49"/>
    </row>
    <row r="40" spans="2:50" s="47" customFormat="1">
      <c r="B40" s="58" t="s">
        <v>72</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49"/>
    </row>
    <row r="41" spans="2:50" s="47" customFormat="1">
      <c r="B41" s="48"/>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49"/>
    </row>
    <row r="42" spans="2:50" s="47" customFormat="1">
      <c r="B42" s="48"/>
      <c r="C42" s="31"/>
      <c r="D42" s="44" t="s">
        <v>5</v>
      </c>
      <c r="E42" s="44">
        <f>Assumptions!C16</f>
        <v>2006</v>
      </c>
      <c r="F42" s="31"/>
      <c r="G42" s="31"/>
      <c r="H42" s="31"/>
      <c r="I42" s="31"/>
      <c r="J42" s="31"/>
      <c r="K42" s="31"/>
      <c r="L42" s="31"/>
      <c r="M42" s="31"/>
      <c r="N42" s="31"/>
      <c r="O42" s="31"/>
      <c r="P42" s="31"/>
      <c r="Q42" s="31"/>
      <c r="R42" s="31"/>
      <c r="S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49"/>
    </row>
    <row r="43" spans="2:50" s="47" customFormat="1">
      <c r="B43" s="48"/>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49"/>
    </row>
    <row r="44" spans="2:50" s="47" customFormat="1">
      <c r="B44" s="48"/>
      <c r="C44" s="31"/>
      <c r="D44" s="15"/>
      <c r="E44" s="59">
        <f t="shared" ref="E44:AW44" si="2">E34</f>
        <v>1990</v>
      </c>
      <c r="F44" s="59">
        <f t="shared" si="2"/>
        <v>1991</v>
      </c>
      <c r="G44" s="59">
        <f t="shared" si="2"/>
        <v>1992</v>
      </c>
      <c r="H44" s="59">
        <f t="shared" si="2"/>
        <v>1993</v>
      </c>
      <c r="I44" s="59">
        <f t="shared" si="2"/>
        <v>1994</v>
      </c>
      <c r="J44" s="59">
        <f t="shared" si="2"/>
        <v>1995</v>
      </c>
      <c r="K44" s="59">
        <f t="shared" si="2"/>
        <v>1996</v>
      </c>
      <c r="L44" s="59">
        <f t="shared" si="2"/>
        <v>1997</v>
      </c>
      <c r="M44" s="59">
        <f t="shared" si="2"/>
        <v>1998</v>
      </c>
      <c r="N44" s="59">
        <f t="shared" si="2"/>
        <v>1999</v>
      </c>
      <c r="O44" s="59">
        <f t="shared" si="2"/>
        <v>2000</v>
      </c>
      <c r="P44" s="59">
        <f t="shared" si="2"/>
        <v>2001</v>
      </c>
      <c r="Q44" s="59">
        <f t="shared" si="2"/>
        <v>2002</v>
      </c>
      <c r="R44" s="59">
        <f t="shared" si="2"/>
        <v>2003</v>
      </c>
      <c r="S44" s="59">
        <f t="shared" si="2"/>
        <v>2004</v>
      </c>
      <c r="T44" s="59">
        <f t="shared" si="2"/>
        <v>2005</v>
      </c>
      <c r="U44" s="59">
        <f t="shared" si="2"/>
        <v>2006</v>
      </c>
      <c r="V44" s="59">
        <f t="shared" si="2"/>
        <v>2007</v>
      </c>
      <c r="W44" s="59">
        <f t="shared" si="2"/>
        <v>2008</v>
      </c>
      <c r="X44" s="59">
        <f t="shared" si="2"/>
        <v>2009</v>
      </c>
      <c r="Y44" s="59">
        <f t="shared" si="2"/>
        <v>2010</v>
      </c>
      <c r="Z44" s="59">
        <f t="shared" si="2"/>
        <v>2011</v>
      </c>
      <c r="AA44" s="59">
        <f t="shared" si="2"/>
        <v>2012</v>
      </c>
      <c r="AB44" s="59">
        <f t="shared" si="2"/>
        <v>2013</v>
      </c>
      <c r="AC44" s="59">
        <f t="shared" si="2"/>
        <v>2014</v>
      </c>
      <c r="AD44" s="59">
        <f t="shared" si="2"/>
        <v>2015</v>
      </c>
      <c r="AE44" s="59">
        <f t="shared" si="2"/>
        <v>2016</v>
      </c>
      <c r="AF44" s="59">
        <f t="shared" si="2"/>
        <v>2017</v>
      </c>
      <c r="AG44" s="59">
        <f t="shared" si="2"/>
        <v>2018</v>
      </c>
      <c r="AH44" s="59">
        <f t="shared" si="2"/>
        <v>2019</v>
      </c>
      <c r="AI44" s="59">
        <f t="shared" si="2"/>
        <v>2020</v>
      </c>
      <c r="AJ44" s="59">
        <f t="shared" si="2"/>
        <v>2021</v>
      </c>
      <c r="AK44" s="59">
        <f t="shared" si="2"/>
        <v>2022</v>
      </c>
      <c r="AL44" s="59">
        <f t="shared" si="2"/>
        <v>2023</v>
      </c>
      <c r="AM44" s="59">
        <f t="shared" si="2"/>
        <v>2024</v>
      </c>
      <c r="AN44" s="59">
        <f t="shared" si="2"/>
        <v>2025</v>
      </c>
      <c r="AO44" s="59">
        <f t="shared" si="2"/>
        <v>2026</v>
      </c>
      <c r="AP44" s="59">
        <f t="shared" si="2"/>
        <v>2027</v>
      </c>
      <c r="AQ44" s="59">
        <f t="shared" si="2"/>
        <v>2028</v>
      </c>
      <c r="AR44" s="59">
        <f t="shared" si="2"/>
        <v>2029</v>
      </c>
      <c r="AS44" s="59">
        <f t="shared" si="2"/>
        <v>2030</v>
      </c>
      <c r="AT44" s="59">
        <f t="shared" si="2"/>
        <v>2031</v>
      </c>
      <c r="AU44" s="59">
        <f t="shared" si="2"/>
        <v>2032</v>
      </c>
      <c r="AV44" s="59">
        <f t="shared" si="2"/>
        <v>2033</v>
      </c>
      <c r="AW44" s="59">
        <f t="shared" si="2"/>
        <v>2034</v>
      </c>
      <c r="AX44" s="49"/>
    </row>
    <row r="45" spans="2:50" s="47" customFormat="1">
      <c r="B45" s="48"/>
      <c r="C45" s="31"/>
      <c r="D45" s="44" t="str">
        <f>D35</f>
        <v>5th Plan Pre-Case (2.97 gpm)</v>
      </c>
      <c r="E45" s="60">
        <v>1</v>
      </c>
      <c r="F45" s="60">
        <v>1</v>
      </c>
      <c r="G45" s="60">
        <v>1</v>
      </c>
      <c r="H45" s="60">
        <v>1</v>
      </c>
      <c r="I45" s="60">
        <v>1</v>
      </c>
      <c r="J45" s="60">
        <v>1</v>
      </c>
      <c r="K45" s="60">
        <v>1</v>
      </c>
      <c r="L45" s="60">
        <v>1</v>
      </c>
      <c r="M45" s="60">
        <v>1</v>
      </c>
      <c r="N45" s="60">
        <v>1</v>
      </c>
      <c r="O45" s="60">
        <v>1</v>
      </c>
      <c r="P45" s="60">
        <v>1</v>
      </c>
      <c r="Q45" s="60">
        <v>1</v>
      </c>
      <c r="R45" s="60">
        <v>1</v>
      </c>
      <c r="S45" s="60">
        <v>1</v>
      </c>
      <c r="T45" s="60">
        <v>1</v>
      </c>
      <c r="U45" s="60">
        <v>0</v>
      </c>
      <c r="V45" s="60">
        <v>0</v>
      </c>
      <c r="W45" s="60">
        <v>0</v>
      </c>
      <c r="X45" s="60">
        <v>0</v>
      </c>
      <c r="Y45" s="60">
        <v>0</v>
      </c>
      <c r="Z45" s="60">
        <v>0</v>
      </c>
      <c r="AA45" s="60">
        <v>0</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49"/>
    </row>
    <row r="46" spans="2:50" s="47" customFormat="1">
      <c r="B46" s="48"/>
      <c r="C46" s="31"/>
      <c r="D46" s="44" t="str">
        <f>D36</f>
        <v>5th Plan Post-Case (1.6 gpm)</v>
      </c>
      <c r="E46" s="60">
        <v>0</v>
      </c>
      <c r="F46" s="60">
        <v>0</v>
      </c>
      <c r="G46" s="60">
        <v>0</v>
      </c>
      <c r="H46" s="60">
        <v>0</v>
      </c>
      <c r="I46" s="60">
        <v>0</v>
      </c>
      <c r="J46" s="60">
        <v>0</v>
      </c>
      <c r="K46" s="60">
        <v>0</v>
      </c>
      <c r="L46" s="60">
        <v>0</v>
      </c>
      <c r="M46" s="60">
        <v>0</v>
      </c>
      <c r="N46" s="60">
        <v>0</v>
      </c>
      <c r="O46" s="60">
        <v>0</v>
      </c>
      <c r="P46" s="60">
        <v>0</v>
      </c>
      <c r="Q46" s="60">
        <v>0</v>
      </c>
      <c r="R46" s="60">
        <v>0</v>
      </c>
      <c r="S46" s="60">
        <v>0</v>
      </c>
      <c r="T46" s="60">
        <v>0</v>
      </c>
      <c r="U46" s="60">
        <v>1</v>
      </c>
      <c r="V46" s="60">
        <v>1</v>
      </c>
      <c r="W46" s="60">
        <v>1</v>
      </c>
      <c r="X46" s="60">
        <v>1</v>
      </c>
      <c r="Y46" s="60">
        <v>0</v>
      </c>
      <c r="Z46" s="60">
        <v>0</v>
      </c>
      <c r="AA46" s="60">
        <v>0</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49"/>
    </row>
    <row r="47" spans="2:50" s="47" customFormat="1">
      <c r="B47" s="48"/>
      <c r="C47" s="31"/>
      <c r="D47" s="44" t="str">
        <f>D37</f>
        <v>6th Plan Pre-Case (1.6 gpm)</v>
      </c>
      <c r="E47" s="60">
        <v>0</v>
      </c>
      <c r="F47" s="60">
        <v>0</v>
      </c>
      <c r="G47" s="60">
        <v>0</v>
      </c>
      <c r="H47" s="60">
        <v>0</v>
      </c>
      <c r="I47" s="60">
        <v>0</v>
      </c>
      <c r="J47" s="60">
        <v>0</v>
      </c>
      <c r="K47" s="60">
        <v>0</v>
      </c>
      <c r="L47" s="60">
        <v>0</v>
      </c>
      <c r="M47" s="60">
        <v>0</v>
      </c>
      <c r="N47" s="60">
        <v>0</v>
      </c>
      <c r="O47" s="60">
        <v>0</v>
      </c>
      <c r="P47" s="60">
        <v>0</v>
      </c>
      <c r="Q47" s="60">
        <v>0</v>
      </c>
      <c r="R47" s="60">
        <v>0</v>
      </c>
      <c r="S47" s="60">
        <v>0</v>
      </c>
      <c r="T47" s="60">
        <v>0</v>
      </c>
      <c r="U47" s="60">
        <v>0</v>
      </c>
      <c r="V47" s="60">
        <v>0</v>
      </c>
      <c r="W47" s="60">
        <v>0</v>
      </c>
      <c r="X47" s="60">
        <v>0</v>
      </c>
      <c r="Y47" s="60">
        <v>0</v>
      </c>
      <c r="Z47" s="60">
        <v>0</v>
      </c>
      <c r="AA47" s="60">
        <v>0</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49"/>
    </row>
    <row r="48" spans="2:50" s="47" customFormat="1">
      <c r="B48" s="48"/>
      <c r="C48" s="31"/>
      <c r="D48" s="44" t="str">
        <f>D38</f>
        <v>6th Plan Post-Case (1.6 gpm)</v>
      </c>
      <c r="E48" s="60">
        <v>0</v>
      </c>
      <c r="F48" s="60">
        <v>0</v>
      </c>
      <c r="G48" s="60">
        <v>0</v>
      </c>
      <c r="H48" s="60">
        <v>0</v>
      </c>
      <c r="I48" s="60">
        <v>0</v>
      </c>
      <c r="J48" s="60">
        <v>0</v>
      </c>
      <c r="K48" s="60">
        <v>0</v>
      </c>
      <c r="L48" s="60">
        <v>0</v>
      </c>
      <c r="M48" s="60">
        <v>0</v>
      </c>
      <c r="N48" s="60">
        <v>0</v>
      </c>
      <c r="O48" s="60">
        <v>0</v>
      </c>
      <c r="P48" s="60">
        <v>0</v>
      </c>
      <c r="Q48" s="60">
        <v>0</v>
      </c>
      <c r="R48" s="60">
        <v>0</v>
      </c>
      <c r="S48" s="60">
        <v>0</v>
      </c>
      <c r="T48" s="60">
        <v>0</v>
      </c>
      <c r="U48" s="60">
        <v>0</v>
      </c>
      <c r="V48" s="60">
        <v>0</v>
      </c>
      <c r="W48" s="60">
        <v>0</v>
      </c>
      <c r="X48" s="60">
        <v>0</v>
      </c>
      <c r="Y48" s="60">
        <v>1</v>
      </c>
      <c r="Z48" s="60">
        <v>1</v>
      </c>
      <c r="AA48" s="60">
        <v>1</v>
      </c>
      <c r="AB48" s="60">
        <v>1</v>
      </c>
      <c r="AC48" s="60">
        <v>1</v>
      </c>
      <c r="AD48" s="60">
        <v>1</v>
      </c>
      <c r="AE48" s="60">
        <v>1</v>
      </c>
      <c r="AF48" s="60">
        <v>1</v>
      </c>
      <c r="AG48" s="60">
        <v>1</v>
      </c>
      <c r="AH48" s="60">
        <v>1</v>
      </c>
      <c r="AI48" s="60">
        <v>1</v>
      </c>
      <c r="AJ48" s="60">
        <v>1</v>
      </c>
      <c r="AK48" s="60">
        <v>1</v>
      </c>
      <c r="AL48" s="60">
        <v>1</v>
      </c>
      <c r="AM48" s="60">
        <v>1</v>
      </c>
      <c r="AN48" s="60">
        <v>1</v>
      </c>
      <c r="AO48" s="60">
        <v>1</v>
      </c>
      <c r="AP48" s="60">
        <v>1</v>
      </c>
      <c r="AQ48" s="60">
        <v>1</v>
      </c>
      <c r="AR48" s="60">
        <v>1</v>
      </c>
      <c r="AS48" s="60">
        <v>1</v>
      </c>
      <c r="AT48" s="60">
        <v>1</v>
      </c>
      <c r="AU48" s="60">
        <v>1</v>
      </c>
      <c r="AV48" s="60">
        <v>1</v>
      </c>
      <c r="AW48" s="60">
        <v>1</v>
      </c>
      <c r="AX48" s="49"/>
    </row>
    <row r="49" spans="2:54" s="47" customFormat="1" ht="13.5" thickBot="1">
      <c r="B49" s="53"/>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5"/>
    </row>
    <row r="50" spans="2:54" s="47" customFormat="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row>
    <row r="51" spans="2:54" s="47" customFormat="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row>
    <row r="52" spans="2:54" s="47" customFormat="1" ht="13.5" thickBot="1">
      <c r="B52" s="62" t="s">
        <v>12</v>
      </c>
    </row>
    <row r="53" spans="2:54" s="47" customFormat="1">
      <c r="B53" s="63"/>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57"/>
    </row>
    <row r="54" spans="2:54" s="47" customFormat="1">
      <c r="B54" s="58" t="s">
        <v>76</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49"/>
    </row>
    <row r="55" spans="2:54" s="47" customFormat="1">
      <c r="B55" s="48"/>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49"/>
    </row>
    <row r="56" spans="2:54" s="47" customFormat="1">
      <c r="B56" s="48"/>
      <c r="C56" s="31"/>
      <c r="D56" s="44" t="s">
        <v>1</v>
      </c>
      <c r="E56" s="59">
        <f t="shared" ref="E56:AW56" si="3">E34</f>
        <v>1990</v>
      </c>
      <c r="F56" s="59">
        <f t="shared" si="3"/>
        <v>1991</v>
      </c>
      <c r="G56" s="59">
        <f t="shared" si="3"/>
        <v>1992</v>
      </c>
      <c r="H56" s="59">
        <f t="shared" si="3"/>
        <v>1993</v>
      </c>
      <c r="I56" s="59">
        <f t="shared" si="3"/>
        <v>1994</v>
      </c>
      <c r="J56" s="59">
        <f t="shared" si="3"/>
        <v>1995</v>
      </c>
      <c r="K56" s="59">
        <f t="shared" si="3"/>
        <v>1996</v>
      </c>
      <c r="L56" s="59">
        <f t="shared" si="3"/>
        <v>1997</v>
      </c>
      <c r="M56" s="59">
        <f t="shared" si="3"/>
        <v>1998</v>
      </c>
      <c r="N56" s="59">
        <f t="shared" si="3"/>
        <v>1999</v>
      </c>
      <c r="O56" s="59">
        <f t="shared" si="3"/>
        <v>2000</v>
      </c>
      <c r="P56" s="59">
        <f t="shared" si="3"/>
        <v>2001</v>
      </c>
      <c r="Q56" s="59">
        <f t="shared" si="3"/>
        <v>2002</v>
      </c>
      <c r="R56" s="59">
        <f t="shared" si="3"/>
        <v>2003</v>
      </c>
      <c r="S56" s="59">
        <f t="shared" si="3"/>
        <v>2004</v>
      </c>
      <c r="T56" s="59">
        <f t="shared" si="3"/>
        <v>2005</v>
      </c>
      <c r="U56" s="59">
        <f t="shared" si="3"/>
        <v>2006</v>
      </c>
      <c r="V56" s="59">
        <f t="shared" si="3"/>
        <v>2007</v>
      </c>
      <c r="W56" s="59">
        <f t="shared" si="3"/>
        <v>2008</v>
      </c>
      <c r="X56" s="59">
        <f t="shared" si="3"/>
        <v>2009</v>
      </c>
      <c r="Y56" s="59">
        <f t="shared" si="3"/>
        <v>2010</v>
      </c>
      <c r="Z56" s="59">
        <f t="shared" si="3"/>
        <v>2011</v>
      </c>
      <c r="AA56" s="59">
        <f t="shared" si="3"/>
        <v>2012</v>
      </c>
      <c r="AB56" s="59">
        <f t="shared" si="3"/>
        <v>2013</v>
      </c>
      <c r="AC56" s="59">
        <f t="shared" si="3"/>
        <v>2014</v>
      </c>
      <c r="AD56" s="59">
        <f t="shared" si="3"/>
        <v>2015</v>
      </c>
      <c r="AE56" s="59">
        <f t="shared" si="3"/>
        <v>2016</v>
      </c>
      <c r="AF56" s="59">
        <f t="shared" si="3"/>
        <v>2017</v>
      </c>
      <c r="AG56" s="59">
        <f t="shared" si="3"/>
        <v>2018</v>
      </c>
      <c r="AH56" s="59">
        <f t="shared" si="3"/>
        <v>2019</v>
      </c>
      <c r="AI56" s="59">
        <f t="shared" si="3"/>
        <v>2020</v>
      </c>
      <c r="AJ56" s="59">
        <f t="shared" si="3"/>
        <v>2021</v>
      </c>
      <c r="AK56" s="59">
        <f t="shared" si="3"/>
        <v>2022</v>
      </c>
      <c r="AL56" s="59">
        <f t="shared" si="3"/>
        <v>2023</v>
      </c>
      <c r="AM56" s="59">
        <f t="shared" si="3"/>
        <v>2024</v>
      </c>
      <c r="AN56" s="59">
        <f t="shared" si="3"/>
        <v>2025</v>
      </c>
      <c r="AO56" s="59">
        <f t="shared" si="3"/>
        <v>2026</v>
      </c>
      <c r="AP56" s="59">
        <f t="shared" si="3"/>
        <v>2027</v>
      </c>
      <c r="AQ56" s="59">
        <f t="shared" si="3"/>
        <v>2028</v>
      </c>
      <c r="AR56" s="59">
        <f t="shared" si="3"/>
        <v>2029</v>
      </c>
      <c r="AS56" s="59">
        <f t="shared" si="3"/>
        <v>2030</v>
      </c>
      <c r="AT56" s="59">
        <f t="shared" si="3"/>
        <v>2031</v>
      </c>
      <c r="AU56" s="59">
        <f t="shared" si="3"/>
        <v>2032</v>
      </c>
      <c r="AV56" s="59">
        <f t="shared" si="3"/>
        <v>2033</v>
      </c>
      <c r="AW56" s="59">
        <f t="shared" si="3"/>
        <v>2034</v>
      </c>
      <c r="AX56" s="49"/>
    </row>
    <row r="57" spans="2:54" s="47" customFormat="1">
      <c r="B57" s="48"/>
      <c r="C57" s="31"/>
      <c r="D57" s="44" t="s">
        <v>14</v>
      </c>
      <c r="E57" s="41" t="e">
        <f>E35*$G$15+E36*$G$16+E37*$G$17+E38*$G$18</f>
        <v>#NAME?</v>
      </c>
      <c r="F57" s="41" t="e">
        <f t="shared" ref="F57:AW57" si="4">F35*$G$15+F36*$G$16+F37*$G$17+F38*$G$18</f>
        <v>#NAME?</v>
      </c>
      <c r="G57" s="41" t="e">
        <f t="shared" si="4"/>
        <v>#NAME?</v>
      </c>
      <c r="H57" s="41" t="e">
        <f t="shared" si="4"/>
        <v>#NAME?</v>
      </c>
      <c r="I57" s="41" t="e">
        <f t="shared" si="4"/>
        <v>#NAME?</v>
      </c>
      <c r="J57" s="41" t="e">
        <f t="shared" si="4"/>
        <v>#NAME?</v>
      </c>
      <c r="K57" s="41" t="e">
        <f t="shared" si="4"/>
        <v>#NAME?</v>
      </c>
      <c r="L57" s="41" t="e">
        <f t="shared" si="4"/>
        <v>#NAME?</v>
      </c>
      <c r="M57" s="41" t="e">
        <f t="shared" si="4"/>
        <v>#NAME?</v>
      </c>
      <c r="N57" s="41" t="e">
        <f t="shared" si="4"/>
        <v>#NAME?</v>
      </c>
      <c r="O57" s="41" t="e">
        <f t="shared" si="4"/>
        <v>#NAME?</v>
      </c>
      <c r="P57" s="41" t="e">
        <f t="shared" si="4"/>
        <v>#NAME?</v>
      </c>
      <c r="Q57" s="41" t="e">
        <f t="shared" si="4"/>
        <v>#NAME?</v>
      </c>
      <c r="R57" s="41" t="e">
        <f t="shared" si="4"/>
        <v>#NAME?</v>
      </c>
      <c r="S57" s="41" t="e">
        <f t="shared" si="4"/>
        <v>#NAME?</v>
      </c>
      <c r="T57" s="41" t="e">
        <f t="shared" si="4"/>
        <v>#NAME?</v>
      </c>
      <c r="U57" s="41" t="e">
        <f t="shared" si="4"/>
        <v>#NAME?</v>
      </c>
      <c r="V57" s="41" t="e">
        <f t="shared" si="4"/>
        <v>#NAME?</v>
      </c>
      <c r="W57" s="41" t="e">
        <f t="shared" si="4"/>
        <v>#NAME?</v>
      </c>
      <c r="X57" s="41" t="e">
        <f t="shared" si="4"/>
        <v>#NAME?</v>
      </c>
      <c r="Y57" s="41" t="e">
        <f t="shared" si="4"/>
        <v>#NAME?</v>
      </c>
      <c r="Z57" s="41" t="e">
        <f t="shared" si="4"/>
        <v>#NAME?</v>
      </c>
      <c r="AA57" s="41" t="e">
        <f t="shared" si="4"/>
        <v>#NAME?</v>
      </c>
      <c r="AB57" s="41" t="e">
        <f t="shared" si="4"/>
        <v>#NAME?</v>
      </c>
      <c r="AC57" s="41" t="e">
        <f t="shared" si="4"/>
        <v>#NAME?</v>
      </c>
      <c r="AD57" s="41" t="e">
        <f t="shared" si="4"/>
        <v>#NAME?</v>
      </c>
      <c r="AE57" s="41" t="e">
        <f t="shared" si="4"/>
        <v>#NAME?</v>
      </c>
      <c r="AF57" s="41" t="e">
        <f t="shared" si="4"/>
        <v>#NAME?</v>
      </c>
      <c r="AG57" s="41" t="e">
        <f t="shared" si="4"/>
        <v>#NAME?</v>
      </c>
      <c r="AH57" s="41" t="e">
        <f t="shared" si="4"/>
        <v>#NAME?</v>
      </c>
      <c r="AI57" s="41" t="e">
        <f t="shared" si="4"/>
        <v>#NAME?</v>
      </c>
      <c r="AJ57" s="41" t="e">
        <f t="shared" si="4"/>
        <v>#NAME?</v>
      </c>
      <c r="AK57" s="41" t="e">
        <f t="shared" si="4"/>
        <v>#NAME?</v>
      </c>
      <c r="AL57" s="41" t="e">
        <f t="shared" si="4"/>
        <v>#NAME?</v>
      </c>
      <c r="AM57" s="41" t="e">
        <f t="shared" si="4"/>
        <v>#NAME?</v>
      </c>
      <c r="AN57" s="41" t="e">
        <f t="shared" si="4"/>
        <v>#NAME?</v>
      </c>
      <c r="AO57" s="41" t="e">
        <f t="shared" si="4"/>
        <v>#NAME?</v>
      </c>
      <c r="AP57" s="41" t="e">
        <f t="shared" si="4"/>
        <v>#NAME?</v>
      </c>
      <c r="AQ57" s="41" t="e">
        <f t="shared" si="4"/>
        <v>#NAME?</v>
      </c>
      <c r="AR57" s="41" t="e">
        <f t="shared" si="4"/>
        <v>#NAME?</v>
      </c>
      <c r="AS57" s="41" t="e">
        <f t="shared" si="4"/>
        <v>#NAME?</v>
      </c>
      <c r="AT57" s="41" t="e">
        <f t="shared" si="4"/>
        <v>#NAME?</v>
      </c>
      <c r="AU57" s="41" t="e">
        <f t="shared" si="4"/>
        <v>#NAME?</v>
      </c>
      <c r="AV57" s="41" t="e">
        <f t="shared" si="4"/>
        <v>#NAME?</v>
      </c>
      <c r="AW57" s="41" t="e">
        <f t="shared" si="4"/>
        <v>#NAME?</v>
      </c>
      <c r="AX57" s="49"/>
    </row>
    <row r="58" spans="2:54" s="47" customFormat="1">
      <c r="B58" s="48"/>
      <c r="C58" s="31"/>
      <c r="D58" s="31"/>
      <c r="E58" s="31"/>
      <c r="F58" s="31"/>
      <c r="G58" s="31"/>
      <c r="H58" s="31"/>
      <c r="I58" s="31"/>
      <c r="J58" s="31"/>
      <c r="K58" s="31"/>
      <c r="L58" s="31"/>
      <c r="M58" s="31"/>
      <c r="N58" s="31"/>
      <c r="O58" s="31"/>
      <c r="P58" s="31"/>
      <c r="Q58" s="31"/>
      <c r="R58" s="31"/>
      <c r="S58" s="31"/>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49"/>
    </row>
    <row r="59" spans="2:54" s="47" customFormat="1">
      <c r="B59" s="58" t="s">
        <v>75</v>
      </c>
      <c r="C59" s="31"/>
      <c r="D59" s="31"/>
      <c r="E59" s="31"/>
      <c r="F59" s="31"/>
      <c r="G59" s="31"/>
      <c r="H59" s="31"/>
      <c r="I59" s="31"/>
      <c r="J59" s="31"/>
      <c r="K59" s="31"/>
      <c r="L59" s="31"/>
      <c r="M59" s="31"/>
      <c r="N59" s="31"/>
      <c r="O59" s="31"/>
      <c r="P59" s="31"/>
      <c r="Q59" s="31"/>
      <c r="R59" s="31"/>
      <c r="S59" s="31"/>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49"/>
    </row>
    <row r="60" spans="2:54" s="47" customFormat="1">
      <c r="B60" s="58"/>
      <c r="C60" s="31"/>
      <c r="D60" s="31"/>
      <c r="E60" s="31"/>
      <c r="F60" s="31"/>
      <c r="G60" s="31"/>
      <c r="H60" s="31"/>
      <c r="I60" s="31"/>
      <c r="J60" s="31"/>
      <c r="K60" s="31"/>
      <c r="L60" s="31"/>
      <c r="M60" s="31"/>
      <c r="N60" s="31"/>
      <c r="O60" s="31"/>
      <c r="P60" s="31"/>
      <c r="Q60" s="31"/>
      <c r="R60" s="31"/>
      <c r="S60" s="31"/>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49"/>
    </row>
    <row r="61" spans="2:54" s="47" customFormat="1">
      <c r="B61" s="58"/>
      <c r="C61" s="31"/>
      <c r="D61" s="59" t="str">
        <f t="shared" ref="D61:AW61" si="5">D56</f>
        <v>Year</v>
      </c>
      <c r="E61" s="59">
        <f t="shared" si="5"/>
        <v>1990</v>
      </c>
      <c r="F61" s="59">
        <f t="shared" si="5"/>
        <v>1991</v>
      </c>
      <c r="G61" s="59">
        <f t="shared" si="5"/>
        <v>1992</v>
      </c>
      <c r="H61" s="59">
        <f t="shared" si="5"/>
        <v>1993</v>
      </c>
      <c r="I61" s="59">
        <f t="shared" si="5"/>
        <v>1994</v>
      </c>
      <c r="J61" s="59">
        <f t="shared" si="5"/>
        <v>1995</v>
      </c>
      <c r="K61" s="59">
        <f t="shared" si="5"/>
        <v>1996</v>
      </c>
      <c r="L61" s="59">
        <f t="shared" si="5"/>
        <v>1997</v>
      </c>
      <c r="M61" s="59">
        <f t="shared" si="5"/>
        <v>1998</v>
      </c>
      <c r="N61" s="59">
        <f t="shared" si="5"/>
        <v>1999</v>
      </c>
      <c r="O61" s="59">
        <f t="shared" si="5"/>
        <v>2000</v>
      </c>
      <c r="P61" s="59">
        <f t="shared" si="5"/>
        <v>2001</v>
      </c>
      <c r="Q61" s="59">
        <f t="shared" si="5"/>
        <v>2002</v>
      </c>
      <c r="R61" s="59">
        <f t="shared" si="5"/>
        <v>2003</v>
      </c>
      <c r="S61" s="59">
        <f t="shared" si="5"/>
        <v>2004</v>
      </c>
      <c r="T61" s="59">
        <f t="shared" si="5"/>
        <v>2005</v>
      </c>
      <c r="U61" s="59">
        <f t="shared" si="5"/>
        <v>2006</v>
      </c>
      <c r="V61" s="59">
        <f t="shared" si="5"/>
        <v>2007</v>
      </c>
      <c r="W61" s="59">
        <f t="shared" si="5"/>
        <v>2008</v>
      </c>
      <c r="X61" s="59">
        <f t="shared" si="5"/>
        <v>2009</v>
      </c>
      <c r="Y61" s="59">
        <f t="shared" si="5"/>
        <v>2010</v>
      </c>
      <c r="Z61" s="59">
        <f t="shared" si="5"/>
        <v>2011</v>
      </c>
      <c r="AA61" s="59">
        <f t="shared" si="5"/>
        <v>2012</v>
      </c>
      <c r="AB61" s="59">
        <f t="shared" si="5"/>
        <v>2013</v>
      </c>
      <c r="AC61" s="59">
        <f t="shared" si="5"/>
        <v>2014</v>
      </c>
      <c r="AD61" s="59">
        <f t="shared" si="5"/>
        <v>2015</v>
      </c>
      <c r="AE61" s="59">
        <f t="shared" si="5"/>
        <v>2016</v>
      </c>
      <c r="AF61" s="59">
        <f t="shared" si="5"/>
        <v>2017</v>
      </c>
      <c r="AG61" s="59">
        <f t="shared" si="5"/>
        <v>2018</v>
      </c>
      <c r="AH61" s="59">
        <f t="shared" si="5"/>
        <v>2019</v>
      </c>
      <c r="AI61" s="59">
        <f t="shared" si="5"/>
        <v>2020</v>
      </c>
      <c r="AJ61" s="59">
        <f t="shared" si="5"/>
        <v>2021</v>
      </c>
      <c r="AK61" s="59">
        <f t="shared" si="5"/>
        <v>2022</v>
      </c>
      <c r="AL61" s="59">
        <f t="shared" si="5"/>
        <v>2023</v>
      </c>
      <c r="AM61" s="59">
        <f t="shared" si="5"/>
        <v>2024</v>
      </c>
      <c r="AN61" s="59">
        <f t="shared" si="5"/>
        <v>2025</v>
      </c>
      <c r="AO61" s="59">
        <f t="shared" si="5"/>
        <v>2026</v>
      </c>
      <c r="AP61" s="59">
        <f t="shared" si="5"/>
        <v>2027</v>
      </c>
      <c r="AQ61" s="59">
        <f t="shared" si="5"/>
        <v>2028</v>
      </c>
      <c r="AR61" s="59">
        <f t="shared" si="5"/>
        <v>2029</v>
      </c>
      <c r="AS61" s="59">
        <f t="shared" si="5"/>
        <v>2030</v>
      </c>
      <c r="AT61" s="59">
        <f t="shared" si="5"/>
        <v>2031</v>
      </c>
      <c r="AU61" s="59">
        <f t="shared" si="5"/>
        <v>2032</v>
      </c>
      <c r="AV61" s="59">
        <f t="shared" si="5"/>
        <v>2033</v>
      </c>
      <c r="AW61" s="59">
        <f t="shared" si="5"/>
        <v>2034</v>
      </c>
      <c r="AX61" s="49"/>
    </row>
    <row r="62" spans="2:54" s="47" customFormat="1">
      <c r="B62" s="48"/>
      <c r="C62" s="31"/>
      <c r="D62" s="44" t="s">
        <v>15</v>
      </c>
      <c r="E62" s="41" t="e">
        <f>E45*$G$15+E46*$G$16+E47*$G$17+E48*$G$18</f>
        <v>#NAME?</v>
      </c>
      <c r="F62" s="41" t="e">
        <f t="shared" ref="F62:AW62" si="6">F45*$G$15+F46*$G$16+F47*$G$17+F48*$G$18</f>
        <v>#NAME?</v>
      </c>
      <c r="G62" s="41" t="e">
        <f t="shared" si="6"/>
        <v>#NAME?</v>
      </c>
      <c r="H62" s="41" t="e">
        <f t="shared" si="6"/>
        <v>#NAME?</v>
      </c>
      <c r="I62" s="41" t="e">
        <f t="shared" si="6"/>
        <v>#NAME?</v>
      </c>
      <c r="J62" s="41" t="e">
        <f t="shared" si="6"/>
        <v>#NAME?</v>
      </c>
      <c r="K62" s="41" t="e">
        <f t="shared" si="6"/>
        <v>#NAME?</v>
      </c>
      <c r="L62" s="41" t="e">
        <f t="shared" si="6"/>
        <v>#NAME?</v>
      </c>
      <c r="M62" s="41" t="e">
        <f t="shared" si="6"/>
        <v>#NAME?</v>
      </c>
      <c r="N62" s="41" t="e">
        <f t="shared" si="6"/>
        <v>#NAME?</v>
      </c>
      <c r="O62" s="41" t="e">
        <f t="shared" si="6"/>
        <v>#NAME?</v>
      </c>
      <c r="P62" s="41" t="e">
        <f t="shared" si="6"/>
        <v>#NAME?</v>
      </c>
      <c r="Q62" s="41" t="e">
        <f t="shared" si="6"/>
        <v>#NAME?</v>
      </c>
      <c r="R62" s="41" t="e">
        <f t="shared" si="6"/>
        <v>#NAME?</v>
      </c>
      <c r="S62" s="41" t="e">
        <f t="shared" si="6"/>
        <v>#NAME?</v>
      </c>
      <c r="T62" s="41" t="e">
        <f t="shared" si="6"/>
        <v>#NAME?</v>
      </c>
      <c r="U62" s="41" t="e">
        <f t="shared" si="6"/>
        <v>#NAME?</v>
      </c>
      <c r="V62" s="41" t="e">
        <f t="shared" si="6"/>
        <v>#NAME?</v>
      </c>
      <c r="W62" s="41" t="e">
        <f t="shared" si="6"/>
        <v>#NAME?</v>
      </c>
      <c r="X62" s="41" t="e">
        <f t="shared" si="6"/>
        <v>#NAME?</v>
      </c>
      <c r="Y62" s="41" t="e">
        <f t="shared" si="6"/>
        <v>#NAME?</v>
      </c>
      <c r="Z62" s="41" t="e">
        <f t="shared" si="6"/>
        <v>#NAME?</v>
      </c>
      <c r="AA62" s="41" t="e">
        <f t="shared" si="6"/>
        <v>#NAME?</v>
      </c>
      <c r="AB62" s="41" t="e">
        <f t="shared" si="6"/>
        <v>#NAME?</v>
      </c>
      <c r="AC62" s="41" t="e">
        <f t="shared" si="6"/>
        <v>#NAME?</v>
      </c>
      <c r="AD62" s="41" t="e">
        <f t="shared" si="6"/>
        <v>#NAME?</v>
      </c>
      <c r="AE62" s="41" t="e">
        <f t="shared" si="6"/>
        <v>#NAME?</v>
      </c>
      <c r="AF62" s="41" t="e">
        <f t="shared" si="6"/>
        <v>#NAME?</v>
      </c>
      <c r="AG62" s="41" t="e">
        <f t="shared" si="6"/>
        <v>#NAME?</v>
      </c>
      <c r="AH62" s="41" t="e">
        <f t="shared" si="6"/>
        <v>#NAME?</v>
      </c>
      <c r="AI62" s="41" t="e">
        <f t="shared" si="6"/>
        <v>#NAME?</v>
      </c>
      <c r="AJ62" s="41" t="e">
        <f t="shared" si="6"/>
        <v>#NAME?</v>
      </c>
      <c r="AK62" s="41" t="e">
        <f t="shared" si="6"/>
        <v>#NAME?</v>
      </c>
      <c r="AL62" s="41" t="e">
        <f t="shared" si="6"/>
        <v>#NAME?</v>
      </c>
      <c r="AM62" s="41" t="e">
        <f t="shared" si="6"/>
        <v>#NAME?</v>
      </c>
      <c r="AN62" s="41" t="e">
        <f t="shared" si="6"/>
        <v>#NAME?</v>
      </c>
      <c r="AO62" s="41" t="e">
        <f t="shared" si="6"/>
        <v>#NAME?</v>
      </c>
      <c r="AP62" s="41" t="e">
        <f t="shared" si="6"/>
        <v>#NAME?</v>
      </c>
      <c r="AQ62" s="41" t="e">
        <f t="shared" si="6"/>
        <v>#NAME?</v>
      </c>
      <c r="AR62" s="41" t="e">
        <f t="shared" si="6"/>
        <v>#NAME?</v>
      </c>
      <c r="AS62" s="41" t="e">
        <f t="shared" si="6"/>
        <v>#NAME?</v>
      </c>
      <c r="AT62" s="41" t="e">
        <f t="shared" si="6"/>
        <v>#NAME?</v>
      </c>
      <c r="AU62" s="41" t="e">
        <f t="shared" si="6"/>
        <v>#NAME?</v>
      </c>
      <c r="AV62" s="41" t="e">
        <f t="shared" si="6"/>
        <v>#NAME?</v>
      </c>
      <c r="AW62" s="41" t="e">
        <f t="shared" si="6"/>
        <v>#NAME?</v>
      </c>
      <c r="AX62" s="49"/>
    </row>
    <row r="63" spans="2:54" s="47" customFormat="1" ht="13.5" thickBot="1">
      <c r="B63" s="53"/>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5"/>
    </row>
    <row r="64" spans="2:54" s="47" customFormat="1"/>
    <row r="65" spans="2:50" ht="13.5" thickBot="1">
      <c r="B65" s="17" t="s">
        <v>13</v>
      </c>
      <c r="E65" s="7"/>
      <c r="F65" s="7"/>
      <c r="G65" s="7"/>
      <c r="T65" s="8"/>
      <c r="U65" s="8"/>
      <c r="V65" s="8"/>
    </row>
    <row r="66" spans="2:50">
      <c r="B66" s="63"/>
      <c r="C66" s="46"/>
      <c r="D66" s="46"/>
      <c r="E66" s="68"/>
      <c r="F66" s="68"/>
      <c r="G66" s="68"/>
      <c r="H66" s="68"/>
      <c r="I66" s="68"/>
      <c r="J66" s="68"/>
      <c r="K66" s="68"/>
      <c r="L66" s="68"/>
      <c r="M66" s="68"/>
      <c r="N66" s="68"/>
      <c r="O66" s="68"/>
      <c r="P66" s="68"/>
      <c r="Q66" s="68"/>
      <c r="R66" s="68"/>
      <c r="S66" s="68"/>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7"/>
    </row>
    <row r="67" spans="2:50">
      <c r="B67" s="58" t="s">
        <v>73</v>
      </c>
      <c r="C67" s="31"/>
      <c r="D67" s="31"/>
      <c r="E67" s="10"/>
      <c r="F67" s="10"/>
      <c r="G67" s="10"/>
      <c r="H67" s="10"/>
      <c r="I67" s="10"/>
      <c r="J67" s="10"/>
      <c r="K67" s="10"/>
      <c r="L67" s="10"/>
      <c r="M67" s="10"/>
      <c r="N67" s="10"/>
      <c r="O67" s="10"/>
      <c r="P67" s="10"/>
      <c r="Q67" s="10"/>
      <c r="R67" s="10"/>
      <c r="S67" s="10"/>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49"/>
    </row>
    <row r="68" spans="2:50">
      <c r="B68" s="48"/>
      <c r="C68" s="31"/>
      <c r="D68" s="31"/>
      <c r="E68" s="10"/>
      <c r="F68" s="10"/>
      <c r="G68" s="10"/>
      <c r="H68" s="10"/>
      <c r="I68" s="10"/>
      <c r="J68" s="10"/>
      <c r="K68" s="10"/>
      <c r="L68" s="10"/>
      <c r="M68" s="10"/>
      <c r="N68" s="10"/>
      <c r="O68" s="10"/>
      <c r="P68" s="10"/>
      <c r="Q68" s="10"/>
      <c r="R68" s="10"/>
      <c r="S68" s="10"/>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49"/>
    </row>
    <row r="69" spans="2:50">
      <c r="B69" s="48"/>
      <c r="C69" s="31"/>
      <c r="D69" s="44" t="s">
        <v>1</v>
      </c>
      <c r="E69" s="59">
        <f t="shared" ref="E69:AW69" si="7">E34</f>
        <v>1990</v>
      </c>
      <c r="F69" s="59">
        <f t="shared" si="7"/>
        <v>1991</v>
      </c>
      <c r="G69" s="59">
        <f t="shared" si="7"/>
        <v>1992</v>
      </c>
      <c r="H69" s="59">
        <f t="shared" si="7"/>
        <v>1993</v>
      </c>
      <c r="I69" s="59">
        <f t="shared" si="7"/>
        <v>1994</v>
      </c>
      <c r="J69" s="59">
        <f t="shared" si="7"/>
        <v>1995</v>
      </c>
      <c r="K69" s="59">
        <f t="shared" si="7"/>
        <v>1996</v>
      </c>
      <c r="L69" s="59">
        <f t="shared" si="7"/>
        <v>1997</v>
      </c>
      <c r="M69" s="59">
        <f t="shared" si="7"/>
        <v>1998</v>
      </c>
      <c r="N69" s="59">
        <f t="shared" si="7"/>
        <v>1999</v>
      </c>
      <c r="O69" s="59">
        <f t="shared" si="7"/>
        <v>2000</v>
      </c>
      <c r="P69" s="59">
        <f t="shared" si="7"/>
        <v>2001</v>
      </c>
      <c r="Q69" s="59">
        <f t="shared" si="7"/>
        <v>2002</v>
      </c>
      <c r="R69" s="59">
        <f t="shared" si="7"/>
        <v>2003</v>
      </c>
      <c r="S69" s="59">
        <f t="shared" si="7"/>
        <v>2004</v>
      </c>
      <c r="T69" s="59">
        <f t="shared" si="7"/>
        <v>2005</v>
      </c>
      <c r="U69" s="59">
        <f t="shared" si="7"/>
        <v>2006</v>
      </c>
      <c r="V69" s="59">
        <f t="shared" si="7"/>
        <v>2007</v>
      </c>
      <c r="W69" s="59">
        <f t="shared" si="7"/>
        <v>2008</v>
      </c>
      <c r="X69" s="59">
        <f t="shared" si="7"/>
        <v>2009</v>
      </c>
      <c r="Y69" s="59">
        <f t="shared" si="7"/>
        <v>2010</v>
      </c>
      <c r="Z69" s="59">
        <f t="shared" si="7"/>
        <v>2011</v>
      </c>
      <c r="AA69" s="59">
        <f t="shared" si="7"/>
        <v>2012</v>
      </c>
      <c r="AB69" s="59">
        <f t="shared" si="7"/>
        <v>2013</v>
      </c>
      <c r="AC69" s="59">
        <f t="shared" si="7"/>
        <v>2014</v>
      </c>
      <c r="AD69" s="59">
        <f t="shared" si="7"/>
        <v>2015</v>
      </c>
      <c r="AE69" s="59">
        <f t="shared" si="7"/>
        <v>2016</v>
      </c>
      <c r="AF69" s="59">
        <f t="shared" si="7"/>
        <v>2017</v>
      </c>
      <c r="AG69" s="59">
        <f t="shared" si="7"/>
        <v>2018</v>
      </c>
      <c r="AH69" s="59">
        <f t="shared" si="7"/>
        <v>2019</v>
      </c>
      <c r="AI69" s="59">
        <f t="shared" si="7"/>
        <v>2020</v>
      </c>
      <c r="AJ69" s="59">
        <f t="shared" si="7"/>
        <v>2021</v>
      </c>
      <c r="AK69" s="59">
        <f t="shared" si="7"/>
        <v>2022</v>
      </c>
      <c r="AL69" s="59">
        <f t="shared" si="7"/>
        <v>2023</v>
      </c>
      <c r="AM69" s="59">
        <f t="shared" si="7"/>
        <v>2024</v>
      </c>
      <c r="AN69" s="59">
        <f t="shared" si="7"/>
        <v>2025</v>
      </c>
      <c r="AO69" s="59">
        <f t="shared" si="7"/>
        <v>2026</v>
      </c>
      <c r="AP69" s="59">
        <f t="shared" si="7"/>
        <v>2027</v>
      </c>
      <c r="AQ69" s="59">
        <f t="shared" si="7"/>
        <v>2028</v>
      </c>
      <c r="AR69" s="59">
        <f t="shared" si="7"/>
        <v>2029</v>
      </c>
      <c r="AS69" s="59">
        <f t="shared" si="7"/>
        <v>2030</v>
      </c>
      <c r="AT69" s="59">
        <f t="shared" si="7"/>
        <v>2031</v>
      </c>
      <c r="AU69" s="59">
        <f t="shared" si="7"/>
        <v>2032</v>
      </c>
      <c r="AV69" s="59">
        <f t="shared" si="7"/>
        <v>2033</v>
      </c>
      <c r="AW69" s="59">
        <f t="shared" si="7"/>
        <v>2034</v>
      </c>
      <c r="AX69" s="49"/>
    </row>
    <row r="70" spans="2:50">
      <c r="B70" s="48"/>
      <c r="C70" s="31"/>
      <c r="D70" s="44" t="s">
        <v>14</v>
      </c>
      <c r="E70" s="41" t="e">
        <f ca="1">IF(E$69-$E$69&lt;=Lifetime,E57,
SUMPRODUCT(OFFSET(E57,0,(-1*Lifetime)+1,1,Lifetime),OFFSET('Shipments and Stock '!E$17,0,(-1*Lifetime)+1,1,Lifetime))/SUM(OFFSET('Shipments and Stock '!E$17,0,(-1*Lifetime)+1,1,Lifetime)))</f>
        <v>#NAME?</v>
      </c>
      <c r="F70" s="41" t="e">
        <f ca="1">IF(F$69-$E$69&lt;=Lifetime,F57,
SUMPRODUCT(OFFSET(F57,0,(-1*Lifetime)+1,1,Lifetime),OFFSET('Shipments and Stock '!F$17,0,(-1*Lifetime)+1,1,Lifetime))/SUM(OFFSET('Shipments and Stock '!F$17,0,(-1*Lifetime)+1,1,Lifetime)))</f>
        <v>#NAME?</v>
      </c>
      <c r="G70" s="41" t="e">
        <f ca="1">IF(G$69-$E$69&lt;=Lifetime,G57,
SUMPRODUCT(OFFSET(G57,0,(-1*Lifetime)+1,1,Lifetime),OFFSET('Shipments and Stock '!G$17,0,(-1*Lifetime)+1,1,Lifetime))/SUM(OFFSET('Shipments and Stock '!G$17,0,(-1*Lifetime)+1,1,Lifetime)))</f>
        <v>#NAME?</v>
      </c>
      <c r="H70" s="41" t="e">
        <f ca="1">IF(H$69-$E$69&lt;=Lifetime,H57,
SUMPRODUCT(OFFSET(H57,0,(-1*Lifetime)+1,1,Lifetime),OFFSET('Shipments and Stock '!H$17,0,(-1*Lifetime)+1,1,Lifetime))/SUM(OFFSET('Shipments and Stock '!H$17,0,(-1*Lifetime)+1,1,Lifetime)))</f>
        <v>#NAME?</v>
      </c>
      <c r="I70" s="41" t="e">
        <f ca="1">IF(I$69-$E$69&lt;=Lifetime,I57,
SUMPRODUCT(OFFSET(I57,0,(-1*Lifetime)+1,1,Lifetime),OFFSET('Shipments and Stock '!I$17,0,(-1*Lifetime)+1,1,Lifetime))/SUM(OFFSET('Shipments and Stock '!I$17,0,(-1*Lifetime)+1,1,Lifetime)))</f>
        <v>#NAME?</v>
      </c>
      <c r="J70" s="41" t="e">
        <f ca="1">IF(J$69-$E$69&lt;=Lifetime,J57,
SUMPRODUCT(OFFSET(J57,0,(-1*Lifetime)+1,1,Lifetime),OFFSET('Shipments and Stock '!J$17,0,(-1*Lifetime)+1,1,Lifetime))/SUM(OFFSET('Shipments and Stock '!J$17,0,(-1*Lifetime)+1,1,Lifetime)))</f>
        <v>#NAME?</v>
      </c>
      <c r="K70" s="41" t="e">
        <f ca="1">IF(K$69-$E$69&lt;=Lifetime,K57,
SUMPRODUCT(OFFSET(K57,0,(-1*Lifetime)+1,1,Lifetime),OFFSET('Shipments and Stock '!K$17,0,(-1*Lifetime)+1,1,Lifetime))/SUM(OFFSET('Shipments and Stock '!K$17,0,(-1*Lifetime)+1,1,Lifetime)))</f>
        <v>#NAME?</v>
      </c>
      <c r="L70" s="41" t="e">
        <f ca="1">IF(L$69-$E$69&lt;=Lifetime,L57,
SUMPRODUCT(OFFSET(L57,0,(-1*Lifetime)+1,1,Lifetime),OFFSET('Shipments and Stock '!L$17,0,(-1*Lifetime)+1,1,Lifetime))/SUM(OFFSET('Shipments and Stock '!L$17,0,(-1*Lifetime)+1,1,Lifetime)))</f>
        <v>#NAME?</v>
      </c>
      <c r="M70" s="41" t="e">
        <f ca="1">IF(M$69-$E$69&lt;=Lifetime,M57,
SUMPRODUCT(OFFSET(M57,0,(-1*Lifetime)+1,1,Lifetime),OFFSET('Shipments and Stock '!M$17,0,(-1*Lifetime)+1,1,Lifetime))/SUM(OFFSET('Shipments and Stock '!M$17,0,(-1*Lifetime)+1,1,Lifetime)))</f>
        <v>#NAME?</v>
      </c>
      <c r="N70" s="41" t="e">
        <f ca="1">IF(N$69-$E$69&lt;=Lifetime,N57,
SUMPRODUCT(OFFSET(N57,0,(-1*Lifetime)+1,1,Lifetime),OFFSET('Shipments and Stock '!N$17,0,(-1*Lifetime)+1,1,Lifetime))/SUM(OFFSET('Shipments and Stock '!N$17,0,(-1*Lifetime)+1,1,Lifetime)))</f>
        <v>#NAME?</v>
      </c>
      <c r="O70" s="41" t="e">
        <f ca="1">IF(O$69-$E$69&lt;=Lifetime,O57,
SUMPRODUCT(OFFSET(O57,0,(-1*Lifetime)+1,1,Lifetime),OFFSET('Shipments and Stock '!O$17,0,(-1*Lifetime)+1,1,Lifetime))/SUM(OFFSET('Shipments and Stock '!O$17,0,(-1*Lifetime)+1,1,Lifetime)))</f>
        <v>#NAME?</v>
      </c>
      <c r="P70" s="41" t="e">
        <f ca="1">IF(P$69-$E$69&lt;=Lifetime,P57,
SUMPRODUCT(OFFSET(P57,0,(-1*Lifetime)+1,1,Lifetime),OFFSET('Shipments and Stock '!P$17,0,(-1*Lifetime)+1,1,Lifetime))/SUM(OFFSET('Shipments and Stock '!P$17,0,(-1*Lifetime)+1,1,Lifetime)))</f>
        <v>#NAME?</v>
      </c>
      <c r="Q70" s="41" t="e">
        <f ca="1">IF(Q$69-$E$69&lt;=Lifetime,Q57,
SUMPRODUCT(OFFSET(Q57,0,(-1*Lifetime)+1,1,Lifetime),OFFSET('Shipments and Stock '!Q$17,0,(-1*Lifetime)+1,1,Lifetime))/SUM(OFFSET('Shipments and Stock '!Q$17,0,(-1*Lifetime)+1,1,Lifetime)))</f>
        <v>#NAME?</v>
      </c>
      <c r="R70" s="41" t="e">
        <f ca="1">IF(R$69-$E$69&lt;=Lifetime,R57,
SUMPRODUCT(OFFSET(R57,0,(-1*Lifetime)+1,1,Lifetime),OFFSET('Shipments and Stock '!R$17,0,(-1*Lifetime)+1,1,Lifetime))/SUM(OFFSET('Shipments and Stock '!R$17,0,(-1*Lifetime)+1,1,Lifetime)))</f>
        <v>#NAME?</v>
      </c>
      <c r="S70" s="41" t="e">
        <f ca="1">IF(S$69-$E$69&lt;=Lifetime,S57,
SUMPRODUCT(OFFSET(S57,0,(-1*Lifetime)+1,1,Lifetime),OFFSET('Shipments and Stock '!S$17,0,(-1*Lifetime)+1,1,Lifetime))/SUM(OFFSET('Shipments and Stock '!S$17,0,(-1*Lifetime)+1,1,Lifetime)))</f>
        <v>#NAME?</v>
      </c>
      <c r="T70" s="41" t="e">
        <f ca="1">IF(T$69-$E$69&lt;=Lifetime,T57,
SUMPRODUCT(OFFSET(T57,0,(-1*Lifetime)+1,1,Lifetime),OFFSET('Shipments and Stock '!T$17,0,(-1*Lifetime)+1,1,Lifetime))/SUM(OFFSET('Shipments and Stock '!T$17,0,(-1*Lifetime)+1,1,Lifetime)))</f>
        <v>#NAME?</v>
      </c>
      <c r="U70" s="41" t="e">
        <f ca="1">IF(U$69-$E$69&lt;=Lifetime,U57,
SUMPRODUCT(OFFSET(U57,0,(-1*Lifetime)+1,1,Lifetime),OFFSET('Shipments and Stock '!U$17,0,(-1*Lifetime)+1,1,Lifetime))/SUM(OFFSET('Shipments and Stock '!U$17,0,(-1*Lifetime)+1,1,Lifetime)))</f>
        <v>#NAME?</v>
      </c>
      <c r="V70" s="41" t="e">
        <f ca="1">IF(V$69-$E$69&lt;=Lifetime,V57,
SUMPRODUCT(OFFSET(V57,0,(-1*Lifetime)+1,1,Lifetime),OFFSET('Shipments and Stock '!V$17,0,(-1*Lifetime)+1,1,Lifetime))/SUM(OFFSET('Shipments and Stock '!V$17,0,(-1*Lifetime)+1,1,Lifetime)))</f>
        <v>#NAME?</v>
      </c>
      <c r="W70" s="41" t="e">
        <f ca="1">IF(W$69-$E$69&lt;=Lifetime,W57,
SUMPRODUCT(OFFSET(W57,0,(-1*Lifetime)+1,1,Lifetime),OFFSET('Shipments and Stock '!W$17,0,(-1*Lifetime)+1,1,Lifetime))/SUM(OFFSET('Shipments and Stock '!W$17,0,(-1*Lifetime)+1,1,Lifetime)))</f>
        <v>#NAME?</v>
      </c>
      <c r="X70" s="41" t="e">
        <f ca="1">IF(X$69-$E$69&lt;=Lifetime,X57,
SUMPRODUCT(OFFSET(X57,0,(-1*Lifetime)+1,1,Lifetime),OFFSET('Shipments and Stock '!X$17,0,(-1*Lifetime)+1,1,Lifetime))/SUM(OFFSET('Shipments and Stock '!X$17,0,(-1*Lifetime)+1,1,Lifetime)))</f>
        <v>#NAME?</v>
      </c>
      <c r="Y70" s="41" t="e">
        <f ca="1">IF(Y$69-$E$69&lt;=Lifetime,Y57,
SUMPRODUCT(OFFSET(Y57,0,(-1*Lifetime)+1,1,Lifetime),OFFSET('Shipments and Stock '!Y$17,0,(-1*Lifetime)+1,1,Lifetime))/SUM(OFFSET('Shipments and Stock '!Y$17,0,(-1*Lifetime)+1,1,Lifetime)))</f>
        <v>#NAME?</v>
      </c>
      <c r="Z70" s="41" t="e">
        <f ca="1">IF(Z$69-$E$69&lt;=Lifetime,Z57,
SUMPRODUCT(OFFSET(Z57,0,(-1*Lifetime)+1,1,Lifetime),OFFSET('Shipments and Stock '!Z$17,0,(-1*Lifetime)+1,1,Lifetime))/SUM(OFFSET('Shipments and Stock '!Z$17,0,(-1*Lifetime)+1,1,Lifetime)))</f>
        <v>#NAME?</v>
      </c>
      <c r="AA70" s="41" t="e">
        <f ca="1">IF(AA$69-$E$69&lt;=Lifetime,AA57,
SUMPRODUCT(OFFSET(AA57,0,(-1*Lifetime)+1,1,Lifetime),OFFSET('Shipments and Stock '!AA$17,0,(-1*Lifetime)+1,1,Lifetime))/SUM(OFFSET('Shipments and Stock '!AA$17,0,(-1*Lifetime)+1,1,Lifetime)))</f>
        <v>#NAME?</v>
      </c>
      <c r="AB70" s="41" t="e">
        <f ca="1">IF(AB$69-$E$69&lt;=Lifetime,AB57,
SUMPRODUCT(OFFSET(AB57,0,(-1*Lifetime)+1,1,Lifetime),OFFSET('Shipments and Stock '!AB$17,0,(-1*Lifetime)+1,1,Lifetime))/SUM(OFFSET('Shipments and Stock '!AB$17,0,(-1*Lifetime)+1,1,Lifetime)))</f>
        <v>#NAME?</v>
      </c>
      <c r="AC70" s="41" t="e">
        <f ca="1">IF(AC$69-$E$69&lt;=Lifetime,AC57,
SUMPRODUCT(OFFSET(AC57,0,(-1*Lifetime)+1,1,Lifetime),OFFSET('Shipments and Stock '!AC$17,0,(-1*Lifetime)+1,1,Lifetime))/SUM(OFFSET('Shipments and Stock '!AC$17,0,(-1*Lifetime)+1,1,Lifetime)))</f>
        <v>#NAME?</v>
      </c>
      <c r="AD70" s="41" t="e">
        <f ca="1">IF(AD$69-$E$69&lt;=Lifetime,AD57,
SUMPRODUCT(OFFSET(AD57,0,(-1*Lifetime)+1,1,Lifetime),OFFSET('Shipments and Stock '!AD$17,0,(-1*Lifetime)+1,1,Lifetime))/SUM(OFFSET('Shipments and Stock '!AD$17,0,(-1*Lifetime)+1,1,Lifetime)))</f>
        <v>#NAME?</v>
      </c>
      <c r="AE70" s="41" t="e">
        <f ca="1">IF(AE$69-$E$69&lt;=Lifetime,AE57,
SUMPRODUCT(OFFSET(AE57,0,(-1*Lifetime)+1,1,Lifetime),OFFSET('Shipments and Stock '!AE$17,0,(-1*Lifetime)+1,1,Lifetime))/SUM(OFFSET('Shipments and Stock '!AE$17,0,(-1*Lifetime)+1,1,Lifetime)))</f>
        <v>#NAME?</v>
      </c>
      <c r="AF70" s="41" t="e">
        <f ca="1">IF(AF$69-$E$69&lt;=Lifetime,AF57,
SUMPRODUCT(OFFSET(AF57,0,(-1*Lifetime)+1,1,Lifetime),OFFSET('Shipments and Stock '!AF$17,0,(-1*Lifetime)+1,1,Lifetime))/SUM(OFFSET('Shipments and Stock '!AF$17,0,(-1*Lifetime)+1,1,Lifetime)))</f>
        <v>#NAME?</v>
      </c>
      <c r="AG70" s="41" t="e">
        <f ca="1">IF(AG$69-$E$69&lt;=Lifetime,AG57,
SUMPRODUCT(OFFSET(AG57,0,(-1*Lifetime)+1,1,Lifetime),OFFSET('Shipments and Stock '!AG$17,0,(-1*Lifetime)+1,1,Lifetime))/SUM(OFFSET('Shipments and Stock '!AG$17,0,(-1*Lifetime)+1,1,Lifetime)))</f>
        <v>#NAME?</v>
      </c>
      <c r="AH70" s="41" t="e">
        <f ca="1">IF(AH$69-$E$69&lt;=Lifetime,AH57,
SUMPRODUCT(OFFSET(AH57,0,(-1*Lifetime)+1,1,Lifetime),OFFSET('Shipments and Stock '!AH$17,0,(-1*Lifetime)+1,1,Lifetime))/SUM(OFFSET('Shipments and Stock '!AH$17,0,(-1*Lifetime)+1,1,Lifetime)))</f>
        <v>#NAME?</v>
      </c>
      <c r="AI70" s="41" t="e">
        <f ca="1">IF(AI$69-$E$69&lt;=Lifetime,AI57,
SUMPRODUCT(OFFSET(AI57,0,(-1*Lifetime)+1,1,Lifetime),OFFSET('Shipments and Stock '!AI$17,0,(-1*Lifetime)+1,1,Lifetime))/SUM(OFFSET('Shipments and Stock '!AI$17,0,(-1*Lifetime)+1,1,Lifetime)))</f>
        <v>#NAME?</v>
      </c>
      <c r="AJ70" s="41" t="e">
        <f ca="1">IF(AJ$69-$E$69&lt;=Lifetime,AJ57,
SUMPRODUCT(OFFSET(AJ57,0,(-1*Lifetime)+1,1,Lifetime),OFFSET('Shipments and Stock '!AJ$17,0,(-1*Lifetime)+1,1,Lifetime))/SUM(OFFSET('Shipments and Stock '!AJ$17,0,(-1*Lifetime)+1,1,Lifetime)))</f>
        <v>#NAME?</v>
      </c>
      <c r="AK70" s="41" t="e">
        <f ca="1">IF(AK$69-$E$69&lt;=Lifetime,AK57,
SUMPRODUCT(OFFSET(AK57,0,(-1*Lifetime)+1,1,Lifetime),OFFSET('Shipments and Stock '!AK$17,0,(-1*Lifetime)+1,1,Lifetime))/SUM(OFFSET('Shipments and Stock '!AK$17,0,(-1*Lifetime)+1,1,Lifetime)))</f>
        <v>#NAME?</v>
      </c>
      <c r="AL70" s="41" t="e">
        <f ca="1">IF(AL$69-$E$69&lt;=Lifetime,AL57,
SUMPRODUCT(OFFSET(AL57,0,(-1*Lifetime)+1,1,Lifetime),OFFSET('Shipments and Stock '!AL$17,0,(-1*Lifetime)+1,1,Lifetime))/SUM(OFFSET('Shipments and Stock '!AL$17,0,(-1*Lifetime)+1,1,Lifetime)))</f>
        <v>#NAME?</v>
      </c>
      <c r="AM70" s="41" t="e">
        <f ca="1">IF(AM$69-$E$69&lt;=Lifetime,AM57,
SUMPRODUCT(OFFSET(AM57,0,(-1*Lifetime)+1,1,Lifetime),OFFSET('Shipments and Stock '!AM$17,0,(-1*Lifetime)+1,1,Lifetime))/SUM(OFFSET('Shipments and Stock '!AM$17,0,(-1*Lifetime)+1,1,Lifetime)))</f>
        <v>#NAME?</v>
      </c>
      <c r="AN70" s="41" t="e">
        <f ca="1">IF(AN$69-$E$69&lt;=Lifetime,AN57,
SUMPRODUCT(OFFSET(AN57,0,(-1*Lifetime)+1,1,Lifetime),OFFSET('Shipments and Stock '!AN$17,0,(-1*Lifetime)+1,1,Lifetime))/SUM(OFFSET('Shipments and Stock '!AN$17,0,(-1*Lifetime)+1,1,Lifetime)))</f>
        <v>#NAME?</v>
      </c>
      <c r="AO70" s="41" t="e">
        <f ca="1">IF(AO$69-$E$69&lt;=Lifetime,AO57,
SUMPRODUCT(OFFSET(AO57,0,(-1*Lifetime)+1,1,Lifetime),OFFSET('Shipments and Stock '!AO$17,0,(-1*Lifetime)+1,1,Lifetime))/SUM(OFFSET('Shipments and Stock '!AO$17,0,(-1*Lifetime)+1,1,Lifetime)))</f>
        <v>#NAME?</v>
      </c>
      <c r="AP70" s="41" t="e">
        <f ca="1">IF(AP$69-$E$69&lt;=Lifetime,AP57,
SUMPRODUCT(OFFSET(AP57,0,(-1*Lifetime)+1,1,Lifetime),OFFSET('Shipments and Stock '!AP$17,0,(-1*Lifetime)+1,1,Lifetime))/SUM(OFFSET('Shipments and Stock '!AP$17,0,(-1*Lifetime)+1,1,Lifetime)))</f>
        <v>#NAME?</v>
      </c>
      <c r="AQ70" s="41" t="e">
        <f ca="1">IF(AQ$69-$E$69&lt;=Lifetime,AQ57,
SUMPRODUCT(OFFSET(AQ57,0,(-1*Lifetime)+1,1,Lifetime),OFFSET('Shipments and Stock '!AQ$17,0,(-1*Lifetime)+1,1,Lifetime))/SUM(OFFSET('Shipments and Stock '!AQ$17,0,(-1*Lifetime)+1,1,Lifetime)))</f>
        <v>#NAME?</v>
      </c>
      <c r="AR70" s="41" t="e">
        <f ca="1">IF(AR$69-$E$69&lt;=Lifetime,AR57,
SUMPRODUCT(OFFSET(AR57,0,(-1*Lifetime)+1,1,Lifetime),OFFSET('Shipments and Stock '!AR$17,0,(-1*Lifetime)+1,1,Lifetime))/SUM(OFFSET('Shipments and Stock '!AR$17,0,(-1*Lifetime)+1,1,Lifetime)))</f>
        <v>#NAME?</v>
      </c>
      <c r="AS70" s="41" t="e">
        <f ca="1">IF(AS$69-$E$69&lt;=Lifetime,AS57,
SUMPRODUCT(OFFSET(AS57,0,(-1*Lifetime)+1,1,Lifetime),OFFSET('Shipments and Stock '!AS$17,0,(-1*Lifetime)+1,1,Lifetime))/SUM(OFFSET('Shipments and Stock '!AS$17,0,(-1*Lifetime)+1,1,Lifetime)))</f>
        <v>#NAME?</v>
      </c>
      <c r="AT70" s="41" t="e">
        <f ca="1">IF(AT$69-$E$69&lt;=Lifetime,AT57,
SUMPRODUCT(OFFSET(AT57,0,(-1*Lifetime)+1,1,Lifetime),OFFSET('Shipments and Stock '!AT$17,0,(-1*Lifetime)+1,1,Lifetime))/SUM(OFFSET('Shipments and Stock '!AT$17,0,(-1*Lifetime)+1,1,Lifetime)))</f>
        <v>#NAME?</v>
      </c>
      <c r="AU70" s="41" t="e">
        <f ca="1">IF(AU$69-$E$69&lt;=Lifetime,AU57,
SUMPRODUCT(OFFSET(AU57,0,(-1*Lifetime)+1,1,Lifetime),OFFSET('Shipments and Stock '!AU$17,0,(-1*Lifetime)+1,1,Lifetime))/SUM(OFFSET('Shipments and Stock '!AU$17,0,(-1*Lifetime)+1,1,Lifetime)))</f>
        <v>#NAME?</v>
      </c>
      <c r="AV70" s="41" t="e">
        <f ca="1">IF(AV$69-$E$69&lt;=Lifetime,AV57,
SUMPRODUCT(OFFSET(AV57,0,(-1*Lifetime)+1,1,Lifetime),OFFSET('Shipments and Stock '!AV$17,0,(-1*Lifetime)+1,1,Lifetime))/SUM(OFFSET('Shipments and Stock '!AV$17,0,(-1*Lifetime)+1,1,Lifetime)))</f>
        <v>#NAME?</v>
      </c>
      <c r="AW70" s="41" t="e">
        <f ca="1">IF(AW$69-$E$69&lt;=Lifetime,AW57,
SUMPRODUCT(OFFSET(AW57,0,(-1*Lifetime)+1,1,Lifetime),OFFSET('Shipments and Stock '!AW$17,0,(-1*Lifetime)+1,1,Lifetime))/SUM(OFFSET('Shipments and Stock '!AW$17,0,(-1*Lifetime)+1,1,Lifetime)))</f>
        <v>#NAME?</v>
      </c>
      <c r="AX70" s="49"/>
    </row>
    <row r="71" spans="2:50">
      <c r="B71" s="48"/>
      <c r="C71" s="31"/>
      <c r="D71" s="31"/>
      <c r="E71" s="10"/>
      <c r="F71" s="10"/>
      <c r="G71" s="10"/>
      <c r="H71" s="10"/>
      <c r="I71" s="10"/>
      <c r="J71" s="10"/>
      <c r="K71" s="10"/>
      <c r="L71" s="10"/>
      <c r="M71" s="10"/>
      <c r="N71" s="10"/>
      <c r="O71" s="10"/>
      <c r="P71" s="10"/>
      <c r="Q71" s="10"/>
      <c r="R71" s="10"/>
      <c r="S71" s="10"/>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49"/>
    </row>
    <row r="72" spans="2:50">
      <c r="B72" s="58" t="s">
        <v>74</v>
      </c>
      <c r="C72" s="31"/>
      <c r="D72" s="31"/>
      <c r="E72" s="10"/>
      <c r="F72" s="10"/>
      <c r="G72" s="10"/>
      <c r="H72" s="10"/>
      <c r="I72" s="10"/>
      <c r="J72" s="10"/>
      <c r="K72" s="10"/>
      <c r="L72" s="10"/>
      <c r="M72" s="10"/>
      <c r="N72" s="10"/>
      <c r="O72" s="10"/>
      <c r="P72" s="10"/>
      <c r="Q72" s="10"/>
      <c r="R72" s="10"/>
      <c r="S72" s="10"/>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49"/>
    </row>
    <row r="73" spans="2:50">
      <c r="B73" s="58"/>
      <c r="C73" s="31"/>
      <c r="D73" s="31"/>
      <c r="E73" s="10"/>
      <c r="F73" s="10"/>
      <c r="G73" s="10"/>
      <c r="H73" s="10"/>
      <c r="I73" s="10"/>
      <c r="J73" s="10"/>
      <c r="K73" s="10"/>
      <c r="L73" s="10"/>
      <c r="M73" s="10"/>
      <c r="N73" s="10"/>
      <c r="O73" s="10"/>
      <c r="P73" s="10"/>
      <c r="Q73" s="10"/>
      <c r="R73" s="10"/>
      <c r="S73" s="10"/>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49"/>
    </row>
    <row r="74" spans="2:50">
      <c r="B74" s="58"/>
      <c r="C74" s="31"/>
      <c r="D74" s="44" t="s">
        <v>1</v>
      </c>
      <c r="E74" s="59">
        <f t="shared" ref="E74:S74" si="8">E69</f>
        <v>1990</v>
      </c>
      <c r="F74" s="59">
        <f t="shared" si="8"/>
        <v>1991</v>
      </c>
      <c r="G74" s="59">
        <f t="shared" si="8"/>
        <v>1992</v>
      </c>
      <c r="H74" s="59">
        <f t="shared" si="8"/>
        <v>1993</v>
      </c>
      <c r="I74" s="59">
        <f t="shared" si="8"/>
        <v>1994</v>
      </c>
      <c r="J74" s="59">
        <f t="shared" si="8"/>
        <v>1995</v>
      </c>
      <c r="K74" s="59">
        <f t="shared" si="8"/>
        <v>1996</v>
      </c>
      <c r="L74" s="59">
        <f t="shared" si="8"/>
        <v>1997</v>
      </c>
      <c r="M74" s="59">
        <f t="shared" si="8"/>
        <v>1998</v>
      </c>
      <c r="N74" s="59">
        <f t="shared" si="8"/>
        <v>1999</v>
      </c>
      <c r="O74" s="59">
        <f t="shared" si="8"/>
        <v>2000</v>
      </c>
      <c r="P74" s="59">
        <f t="shared" si="8"/>
        <v>2001</v>
      </c>
      <c r="Q74" s="59">
        <f t="shared" si="8"/>
        <v>2002</v>
      </c>
      <c r="R74" s="59">
        <f t="shared" si="8"/>
        <v>2003</v>
      </c>
      <c r="S74" s="59">
        <f t="shared" si="8"/>
        <v>2004</v>
      </c>
      <c r="T74" s="59">
        <f t="shared" ref="T74:AW74" si="9">T69</f>
        <v>2005</v>
      </c>
      <c r="U74" s="59">
        <f t="shared" si="9"/>
        <v>2006</v>
      </c>
      <c r="V74" s="59">
        <f t="shared" si="9"/>
        <v>2007</v>
      </c>
      <c r="W74" s="59">
        <f t="shared" si="9"/>
        <v>2008</v>
      </c>
      <c r="X74" s="59">
        <f t="shared" si="9"/>
        <v>2009</v>
      </c>
      <c r="Y74" s="59">
        <f t="shared" si="9"/>
        <v>2010</v>
      </c>
      <c r="Z74" s="59">
        <f t="shared" si="9"/>
        <v>2011</v>
      </c>
      <c r="AA74" s="59">
        <f t="shared" si="9"/>
        <v>2012</v>
      </c>
      <c r="AB74" s="59">
        <f t="shared" si="9"/>
        <v>2013</v>
      </c>
      <c r="AC74" s="59">
        <f t="shared" si="9"/>
        <v>2014</v>
      </c>
      <c r="AD74" s="59">
        <f t="shared" si="9"/>
        <v>2015</v>
      </c>
      <c r="AE74" s="59">
        <f t="shared" si="9"/>
        <v>2016</v>
      </c>
      <c r="AF74" s="59">
        <f t="shared" si="9"/>
        <v>2017</v>
      </c>
      <c r="AG74" s="59">
        <f t="shared" si="9"/>
        <v>2018</v>
      </c>
      <c r="AH74" s="59">
        <f t="shared" si="9"/>
        <v>2019</v>
      </c>
      <c r="AI74" s="59">
        <f t="shared" si="9"/>
        <v>2020</v>
      </c>
      <c r="AJ74" s="59">
        <f t="shared" si="9"/>
        <v>2021</v>
      </c>
      <c r="AK74" s="59">
        <f t="shared" si="9"/>
        <v>2022</v>
      </c>
      <c r="AL74" s="59">
        <f t="shared" si="9"/>
        <v>2023</v>
      </c>
      <c r="AM74" s="59">
        <f t="shared" si="9"/>
        <v>2024</v>
      </c>
      <c r="AN74" s="59">
        <f t="shared" si="9"/>
        <v>2025</v>
      </c>
      <c r="AO74" s="59">
        <f t="shared" si="9"/>
        <v>2026</v>
      </c>
      <c r="AP74" s="59">
        <f t="shared" si="9"/>
        <v>2027</v>
      </c>
      <c r="AQ74" s="59">
        <f t="shared" si="9"/>
        <v>2028</v>
      </c>
      <c r="AR74" s="59">
        <f t="shared" si="9"/>
        <v>2029</v>
      </c>
      <c r="AS74" s="59">
        <f t="shared" si="9"/>
        <v>2030</v>
      </c>
      <c r="AT74" s="59">
        <f t="shared" si="9"/>
        <v>2031</v>
      </c>
      <c r="AU74" s="59">
        <f t="shared" si="9"/>
        <v>2032</v>
      </c>
      <c r="AV74" s="59">
        <f t="shared" si="9"/>
        <v>2033</v>
      </c>
      <c r="AW74" s="59">
        <f t="shared" si="9"/>
        <v>2034</v>
      </c>
      <c r="AX74" s="49"/>
    </row>
    <row r="75" spans="2:50">
      <c r="B75" s="48"/>
      <c r="C75" s="31"/>
      <c r="D75" s="44" t="s">
        <v>15</v>
      </c>
      <c r="E75" s="41" t="e">
        <f ca="1">IF(E$74-$E$74&lt;=Lifetime,E62,
SUMPRODUCT(OFFSET(E62,0,(-1*Lifetime)+1,1,Lifetime),OFFSET('Shipments and Stock '!E$17,0,(-1*Lifetime)+1,1,Lifetime))/SUM(OFFSET('Shipments and Stock '!E$17,0,(-1*Lifetime)+1,1,Lifetime)))</f>
        <v>#NAME?</v>
      </c>
      <c r="F75" s="41" t="e">
        <f ca="1">IF(F$74-$E$74&lt;=Lifetime,F62,
SUMPRODUCT(OFFSET(F62,0,(-1*Lifetime)+1,1,Lifetime),OFFSET('Shipments and Stock '!F$17,0,(-1*Lifetime)+1,1,Lifetime))/SUM(OFFSET('Shipments and Stock '!F$17,0,(-1*Lifetime)+1,1,Lifetime)))</f>
        <v>#NAME?</v>
      </c>
      <c r="G75" s="41" t="e">
        <f ca="1">IF(G$74-$E$74&lt;=Lifetime,G62,
SUMPRODUCT(OFFSET(G62,0,(-1*Lifetime)+1,1,Lifetime),OFFSET('Shipments and Stock '!G$17,0,(-1*Lifetime)+1,1,Lifetime))/SUM(OFFSET('Shipments and Stock '!G$17,0,(-1*Lifetime)+1,1,Lifetime)))</f>
        <v>#NAME?</v>
      </c>
      <c r="H75" s="41" t="e">
        <f ca="1">IF(H$74-$E$74&lt;=Lifetime,H62,
SUMPRODUCT(OFFSET(H62,0,(-1*Lifetime)+1,1,Lifetime),OFFSET('Shipments and Stock '!H$17,0,(-1*Lifetime)+1,1,Lifetime))/SUM(OFFSET('Shipments and Stock '!H$17,0,(-1*Lifetime)+1,1,Lifetime)))</f>
        <v>#NAME?</v>
      </c>
      <c r="I75" s="41" t="e">
        <f ca="1">IF(I$74-$E$74&lt;=Lifetime,I62,
SUMPRODUCT(OFFSET(I62,0,(-1*Lifetime)+1,1,Lifetime),OFFSET('Shipments and Stock '!I$17,0,(-1*Lifetime)+1,1,Lifetime))/SUM(OFFSET('Shipments and Stock '!I$17,0,(-1*Lifetime)+1,1,Lifetime)))</f>
        <v>#NAME?</v>
      </c>
      <c r="J75" s="41" t="e">
        <f ca="1">IF(J$74-$E$74&lt;=Lifetime,J62,
SUMPRODUCT(OFFSET(J62,0,(-1*Lifetime)+1,1,Lifetime),OFFSET('Shipments and Stock '!J$17,0,(-1*Lifetime)+1,1,Lifetime))/SUM(OFFSET('Shipments and Stock '!J$17,0,(-1*Lifetime)+1,1,Lifetime)))</f>
        <v>#NAME?</v>
      </c>
      <c r="K75" s="41" t="e">
        <f ca="1">IF(K$74-$E$74&lt;=Lifetime,K62,
SUMPRODUCT(OFFSET(K62,0,(-1*Lifetime)+1,1,Lifetime),OFFSET('Shipments and Stock '!K$17,0,(-1*Lifetime)+1,1,Lifetime))/SUM(OFFSET('Shipments and Stock '!K$17,0,(-1*Lifetime)+1,1,Lifetime)))</f>
        <v>#NAME?</v>
      </c>
      <c r="L75" s="41" t="e">
        <f ca="1">IF(L$74-$E$74&lt;=Lifetime,L62,
SUMPRODUCT(OFFSET(L62,0,(-1*Lifetime)+1,1,Lifetime),OFFSET('Shipments and Stock '!L$17,0,(-1*Lifetime)+1,1,Lifetime))/SUM(OFFSET('Shipments and Stock '!L$17,0,(-1*Lifetime)+1,1,Lifetime)))</f>
        <v>#NAME?</v>
      </c>
      <c r="M75" s="41" t="e">
        <f ca="1">IF(M$74-$E$74&lt;=Lifetime,M62,
SUMPRODUCT(OFFSET(M62,0,(-1*Lifetime)+1,1,Lifetime),OFFSET('Shipments and Stock '!M$17,0,(-1*Lifetime)+1,1,Lifetime))/SUM(OFFSET('Shipments and Stock '!M$17,0,(-1*Lifetime)+1,1,Lifetime)))</f>
        <v>#NAME?</v>
      </c>
      <c r="N75" s="41" t="e">
        <f ca="1">IF(N$74-$E$74&lt;=Lifetime,N62,
SUMPRODUCT(OFFSET(N62,0,(-1*Lifetime)+1,1,Lifetime),OFFSET('Shipments and Stock '!N$17,0,(-1*Lifetime)+1,1,Lifetime))/SUM(OFFSET('Shipments and Stock '!N$17,0,(-1*Lifetime)+1,1,Lifetime)))</f>
        <v>#NAME?</v>
      </c>
      <c r="O75" s="41" t="e">
        <f ca="1">IF(O$74-$E$74&lt;=Lifetime,O62,
SUMPRODUCT(OFFSET(O62,0,(-1*Lifetime)+1,1,Lifetime),OFFSET('Shipments and Stock '!O$17,0,(-1*Lifetime)+1,1,Lifetime))/SUM(OFFSET('Shipments and Stock '!O$17,0,(-1*Lifetime)+1,1,Lifetime)))</f>
        <v>#NAME?</v>
      </c>
      <c r="P75" s="41" t="e">
        <f ca="1">IF(P$74-$E$74&lt;=Lifetime,P62,
SUMPRODUCT(OFFSET(P62,0,(-1*Lifetime)+1,1,Lifetime),OFFSET('Shipments and Stock '!P$17,0,(-1*Lifetime)+1,1,Lifetime))/SUM(OFFSET('Shipments and Stock '!P$17,0,(-1*Lifetime)+1,1,Lifetime)))</f>
        <v>#NAME?</v>
      </c>
      <c r="Q75" s="41" t="e">
        <f ca="1">IF(Q$74-$E$74&lt;=Lifetime,Q62,
SUMPRODUCT(OFFSET(Q62,0,(-1*Lifetime)+1,1,Lifetime),OFFSET('Shipments and Stock '!Q$17,0,(-1*Lifetime)+1,1,Lifetime))/SUM(OFFSET('Shipments and Stock '!Q$17,0,(-1*Lifetime)+1,1,Lifetime)))</f>
        <v>#NAME?</v>
      </c>
      <c r="R75" s="41" t="e">
        <f ca="1">IF(R$74-$E$74&lt;=Lifetime,R62,
SUMPRODUCT(OFFSET(R62,0,(-1*Lifetime)+1,1,Lifetime),OFFSET('Shipments and Stock '!R$17,0,(-1*Lifetime)+1,1,Lifetime))/SUM(OFFSET('Shipments and Stock '!R$17,0,(-1*Lifetime)+1,1,Lifetime)))</f>
        <v>#NAME?</v>
      </c>
      <c r="S75" s="41" t="e">
        <f ca="1">IF(S$74-$E$74&lt;=Lifetime,S62,
SUMPRODUCT(OFFSET(S62,0,(-1*Lifetime)+1,1,Lifetime),OFFSET('Shipments and Stock '!S$17,0,(-1*Lifetime)+1,1,Lifetime))/SUM(OFFSET('Shipments and Stock '!S$17,0,(-1*Lifetime)+1,1,Lifetime)))</f>
        <v>#NAME?</v>
      </c>
      <c r="T75" s="41" t="e">
        <f ca="1">IF(T$74-$E$74&lt;=Lifetime,T62,
SUMPRODUCT(OFFSET(T62,0,(-1*Lifetime)+1,1,Lifetime),OFFSET('Shipments and Stock '!T$17,0,(-1*Lifetime)+1,1,Lifetime))/SUM(OFFSET('Shipments and Stock '!T$17,0,(-1*Lifetime)+1,1,Lifetime)))</f>
        <v>#NAME?</v>
      </c>
      <c r="U75" s="41" t="e">
        <f ca="1">IF(U$74-$E$74&lt;=Lifetime,U62,
SUMPRODUCT(OFFSET(U62,0,(-1*Lifetime)+1,1,Lifetime),OFFSET('Shipments and Stock '!U$17,0,(-1*Lifetime)+1,1,Lifetime))/SUM(OFFSET('Shipments and Stock '!U$17,0,(-1*Lifetime)+1,1,Lifetime)))</f>
        <v>#NAME?</v>
      </c>
      <c r="V75" s="41" t="e">
        <f ca="1">IF(V$74-$E$74&lt;=Lifetime,V62,
SUMPRODUCT(OFFSET(V62,0,(-1*Lifetime)+1,1,Lifetime),OFFSET('Shipments and Stock '!V$17,0,(-1*Lifetime)+1,1,Lifetime))/SUM(OFFSET('Shipments and Stock '!V$17,0,(-1*Lifetime)+1,1,Lifetime)))</f>
        <v>#NAME?</v>
      </c>
      <c r="W75" s="41" t="e">
        <f ca="1">IF(W$74-$E$74&lt;=Lifetime,W62,
SUMPRODUCT(OFFSET(W62,0,(-1*Lifetime)+1,1,Lifetime),OFFSET('Shipments and Stock '!W$17,0,(-1*Lifetime)+1,1,Lifetime))/SUM(OFFSET('Shipments and Stock '!W$17,0,(-1*Lifetime)+1,1,Lifetime)))</f>
        <v>#NAME?</v>
      </c>
      <c r="X75" s="41" t="e">
        <f ca="1">IF(X$74-$E$74&lt;=Lifetime,X62,
SUMPRODUCT(OFFSET(X62,0,(-1*Lifetime)+1,1,Lifetime),OFFSET('Shipments and Stock '!X$17,0,(-1*Lifetime)+1,1,Lifetime))/SUM(OFFSET('Shipments and Stock '!X$17,0,(-1*Lifetime)+1,1,Lifetime)))</f>
        <v>#NAME?</v>
      </c>
      <c r="Y75" s="41" t="e">
        <f ca="1">IF(Y$74-$E$74&lt;=Lifetime,Y62,
SUMPRODUCT(OFFSET(Y62,0,(-1*Lifetime)+1,1,Lifetime),OFFSET('Shipments and Stock '!Y$17,0,(-1*Lifetime)+1,1,Lifetime))/SUM(OFFSET('Shipments and Stock '!Y$17,0,(-1*Lifetime)+1,1,Lifetime)))</f>
        <v>#NAME?</v>
      </c>
      <c r="Z75" s="41" t="e">
        <f ca="1">IF(Z$74-$E$74&lt;=Lifetime,Z62,
SUMPRODUCT(OFFSET(Z62,0,(-1*Lifetime)+1,1,Lifetime),OFFSET('Shipments and Stock '!Z$17,0,(-1*Lifetime)+1,1,Lifetime))/SUM(OFFSET('Shipments and Stock '!Z$17,0,(-1*Lifetime)+1,1,Lifetime)))</f>
        <v>#NAME?</v>
      </c>
      <c r="AA75" s="41" t="e">
        <f ca="1">IF(AA$74-$E$74&lt;=Lifetime,AA62,
SUMPRODUCT(OFFSET(AA62,0,(-1*Lifetime)+1,1,Lifetime),OFFSET('Shipments and Stock '!AA$17,0,(-1*Lifetime)+1,1,Lifetime))/SUM(OFFSET('Shipments and Stock '!AA$17,0,(-1*Lifetime)+1,1,Lifetime)))</f>
        <v>#NAME?</v>
      </c>
      <c r="AB75" s="41" t="e">
        <f ca="1">IF(AB$74-$E$74&lt;=Lifetime,AB62,
SUMPRODUCT(OFFSET(AB62,0,(-1*Lifetime)+1,1,Lifetime),OFFSET('Shipments and Stock '!AB$17,0,(-1*Lifetime)+1,1,Lifetime))/SUM(OFFSET('Shipments and Stock '!AB$17,0,(-1*Lifetime)+1,1,Lifetime)))</f>
        <v>#NAME?</v>
      </c>
      <c r="AC75" s="41" t="e">
        <f ca="1">IF(AC$74-$E$74&lt;=Lifetime,AC62,
SUMPRODUCT(OFFSET(AC62,0,(-1*Lifetime)+1,1,Lifetime),OFFSET('Shipments and Stock '!AC$17,0,(-1*Lifetime)+1,1,Lifetime))/SUM(OFFSET('Shipments and Stock '!AC$17,0,(-1*Lifetime)+1,1,Lifetime)))</f>
        <v>#NAME?</v>
      </c>
      <c r="AD75" s="41" t="e">
        <f ca="1">IF(AD$74-$E$74&lt;=Lifetime,AD62,
SUMPRODUCT(OFFSET(AD62,0,(-1*Lifetime)+1,1,Lifetime),OFFSET('Shipments and Stock '!AD$17,0,(-1*Lifetime)+1,1,Lifetime))/SUM(OFFSET('Shipments and Stock '!AD$17,0,(-1*Lifetime)+1,1,Lifetime)))</f>
        <v>#NAME?</v>
      </c>
      <c r="AE75" s="41" t="e">
        <f ca="1">IF(AE$74-$E$74&lt;=Lifetime,AE62,
SUMPRODUCT(OFFSET(AE62,0,(-1*Lifetime)+1,1,Lifetime),OFFSET('Shipments and Stock '!AE$17,0,(-1*Lifetime)+1,1,Lifetime))/SUM(OFFSET('Shipments and Stock '!AE$17,0,(-1*Lifetime)+1,1,Lifetime)))</f>
        <v>#NAME?</v>
      </c>
      <c r="AF75" s="41" t="e">
        <f ca="1">IF(AF$74-$E$74&lt;=Lifetime,AF62,
SUMPRODUCT(OFFSET(AF62,0,(-1*Lifetime)+1,1,Lifetime),OFFSET('Shipments and Stock '!AF$17,0,(-1*Lifetime)+1,1,Lifetime))/SUM(OFFSET('Shipments and Stock '!AF$17,0,(-1*Lifetime)+1,1,Lifetime)))</f>
        <v>#NAME?</v>
      </c>
      <c r="AG75" s="41" t="e">
        <f ca="1">IF(AG$74-$E$74&lt;=Lifetime,AG62,
SUMPRODUCT(OFFSET(AG62,0,(-1*Lifetime)+1,1,Lifetime),OFFSET('Shipments and Stock '!AG$17,0,(-1*Lifetime)+1,1,Lifetime))/SUM(OFFSET('Shipments and Stock '!AG$17,0,(-1*Lifetime)+1,1,Lifetime)))</f>
        <v>#NAME?</v>
      </c>
      <c r="AH75" s="41" t="e">
        <f ca="1">IF(AH$74-$E$74&lt;=Lifetime,AH62,
SUMPRODUCT(OFFSET(AH62,0,(-1*Lifetime)+1,1,Lifetime),OFFSET('Shipments and Stock '!AH$17,0,(-1*Lifetime)+1,1,Lifetime))/SUM(OFFSET('Shipments and Stock '!AH$17,0,(-1*Lifetime)+1,1,Lifetime)))</f>
        <v>#NAME?</v>
      </c>
      <c r="AI75" s="41" t="e">
        <f ca="1">IF(AI$74-$E$74&lt;=Lifetime,AI62,
SUMPRODUCT(OFFSET(AI62,0,(-1*Lifetime)+1,1,Lifetime),OFFSET('Shipments and Stock '!AI$17,0,(-1*Lifetime)+1,1,Lifetime))/SUM(OFFSET('Shipments and Stock '!AI$17,0,(-1*Lifetime)+1,1,Lifetime)))</f>
        <v>#NAME?</v>
      </c>
      <c r="AJ75" s="41" t="e">
        <f ca="1">IF(AJ$74-$E$74&lt;=Lifetime,AJ62,
SUMPRODUCT(OFFSET(AJ62,0,(-1*Lifetime)+1,1,Lifetime),OFFSET('Shipments and Stock '!AJ$17,0,(-1*Lifetime)+1,1,Lifetime))/SUM(OFFSET('Shipments and Stock '!AJ$17,0,(-1*Lifetime)+1,1,Lifetime)))</f>
        <v>#NAME?</v>
      </c>
      <c r="AK75" s="41" t="e">
        <f ca="1">IF(AK$74-$E$74&lt;=Lifetime,AK62,
SUMPRODUCT(OFFSET(AK62,0,(-1*Lifetime)+1,1,Lifetime),OFFSET('Shipments and Stock '!AK$17,0,(-1*Lifetime)+1,1,Lifetime))/SUM(OFFSET('Shipments and Stock '!AK$17,0,(-1*Lifetime)+1,1,Lifetime)))</f>
        <v>#NAME?</v>
      </c>
      <c r="AL75" s="41" t="e">
        <f ca="1">IF(AL$74-$E$74&lt;=Lifetime,AL62,
SUMPRODUCT(OFFSET(AL62,0,(-1*Lifetime)+1,1,Lifetime),OFFSET('Shipments and Stock '!AL$17,0,(-1*Lifetime)+1,1,Lifetime))/SUM(OFFSET('Shipments and Stock '!AL$17,0,(-1*Lifetime)+1,1,Lifetime)))</f>
        <v>#NAME?</v>
      </c>
      <c r="AM75" s="41" t="e">
        <f ca="1">IF(AM$74-$E$74&lt;=Lifetime,AM62,
SUMPRODUCT(OFFSET(AM62,0,(-1*Lifetime)+1,1,Lifetime),OFFSET('Shipments and Stock '!AM$17,0,(-1*Lifetime)+1,1,Lifetime))/SUM(OFFSET('Shipments and Stock '!AM$17,0,(-1*Lifetime)+1,1,Lifetime)))</f>
        <v>#NAME?</v>
      </c>
      <c r="AN75" s="41" t="e">
        <f ca="1">IF(AN$74-$E$74&lt;=Lifetime,AN62,
SUMPRODUCT(OFFSET(AN62,0,(-1*Lifetime)+1,1,Lifetime),OFFSET('Shipments and Stock '!AN$17,0,(-1*Lifetime)+1,1,Lifetime))/SUM(OFFSET('Shipments and Stock '!AN$17,0,(-1*Lifetime)+1,1,Lifetime)))</f>
        <v>#NAME?</v>
      </c>
      <c r="AO75" s="41" t="e">
        <f ca="1">IF(AO$74-$E$74&lt;=Lifetime,AO62,
SUMPRODUCT(OFFSET(AO62,0,(-1*Lifetime)+1,1,Lifetime),OFFSET('Shipments and Stock '!AO$17,0,(-1*Lifetime)+1,1,Lifetime))/SUM(OFFSET('Shipments and Stock '!AO$17,0,(-1*Lifetime)+1,1,Lifetime)))</f>
        <v>#NAME?</v>
      </c>
      <c r="AP75" s="41" t="e">
        <f ca="1">IF(AP$74-$E$74&lt;=Lifetime,AP62,
SUMPRODUCT(OFFSET(AP62,0,(-1*Lifetime)+1,1,Lifetime),OFFSET('Shipments and Stock '!AP$17,0,(-1*Lifetime)+1,1,Lifetime))/SUM(OFFSET('Shipments and Stock '!AP$17,0,(-1*Lifetime)+1,1,Lifetime)))</f>
        <v>#NAME?</v>
      </c>
      <c r="AQ75" s="41" t="e">
        <f ca="1">IF(AQ$74-$E$74&lt;=Lifetime,AQ62,
SUMPRODUCT(OFFSET(AQ62,0,(-1*Lifetime)+1,1,Lifetime),OFFSET('Shipments and Stock '!AQ$17,0,(-1*Lifetime)+1,1,Lifetime))/SUM(OFFSET('Shipments and Stock '!AQ$17,0,(-1*Lifetime)+1,1,Lifetime)))</f>
        <v>#NAME?</v>
      </c>
      <c r="AR75" s="41" t="e">
        <f ca="1">IF(AR$74-$E$74&lt;=Lifetime,AR62,
SUMPRODUCT(OFFSET(AR62,0,(-1*Lifetime)+1,1,Lifetime),OFFSET('Shipments and Stock '!AR$17,0,(-1*Lifetime)+1,1,Lifetime))/SUM(OFFSET('Shipments and Stock '!AR$17,0,(-1*Lifetime)+1,1,Lifetime)))</f>
        <v>#NAME?</v>
      </c>
      <c r="AS75" s="41" t="e">
        <f ca="1">IF(AS$74-$E$74&lt;=Lifetime,AS62,
SUMPRODUCT(OFFSET(AS62,0,(-1*Lifetime)+1,1,Lifetime),OFFSET('Shipments and Stock '!AS$17,0,(-1*Lifetime)+1,1,Lifetime))/SUM(OFFSET('Shipments and Stock '!AS$17,0,(-1*Lifetime)+1,1,Lifetime)))</f>
        <v>#NAME?</v>
      </c>
      <c r="AT75" s="41" t="e">
        <f ca="1">IF(AT$74-$E$74&lt;=Lifetime,AT62,
SUMPRODUCT(OFFSET(AT62,0,(-1*Lifetime)+1,1,Lifetime),OFFSET('Shipments and Stock '!AT$17,0,(-1*Lifetime)+1,1,Lifetime))/SUM(OFFSET('Shipments and Stock '!AT$17,0,(-1*Lifetime)+1,1,Lifetime)))</f>
        <v>#NAME?</v>
      </c>
      <c r="AU75" s="41" t="e">
        <f ca="1">IF(AU$74-$E$74&lt;=Lifetime,AU62,
SUMPRODUCT(OFFSET(AU62,0,(-1*Lifetime)+1,1,Lifetime),OFFSET('Shipments and Stock '!AU$17,0,(-1*Lifetime)+1,1,Lifetime))/SUM(OFFSET('Shipments and Stock '!AU$17,0,(-1*Lifetime)+1,1,Lifetime)))</f>
        <v>#NAME?</v>
      </c>
      <c r="AV75" s="41" t="e">
        <f ca="1">IF(AV$74-$E$74&lt;=Lifetime,AV62,
SUMPRODUCT(OFFSET(AV62,0,(-1*Lifetime)+1,1,Lifetime),OFFSET('Shipments and Stock '!AV$17,0,(-1*Lifetime)+1,1,Lifetime))/SUM(OFFSET('Shipments and Stock '!AV$17,0,(-1*Lifetime)+1,1,Lifetime)))</f>
        <v>#NAME?</v>
      </c>
      <c r="AW75" s="41" t="e">
        <f ca="1">IF(AW$74-$E$74&lt;=Lifetime,AW62,
SUMPRODUCT(OFFSET(AW62,0,(-1*Lifetime)+1,1,Lifetime),OFFSET('Shipments and Stock '!AW$17,0,(-1*Lifetime)+1,1,Lifetime))/SUM(OFFSET('Shipments and Stock '!AW$17,0,(-1*Lifetime)+1,1,Lifetime)))</f>
        <v>#NAME?</v>
      </c>
      <c r="AX75" s="49"/>
    </row>
    <row r="76" spans="2:50" ht="13.5" thickBot="1">
      <c r="B76" s="53"/>
      <c r="C76" s="54"/>
      <c r="D76" s="54"/>
      <c r="E76" s="69"/>
      <c r="F76" s="69"/>
      <c r="G76" s="69"/>
      <c r="H76" s="69"/>
      <c r="I76" s="69"/>
      <c r="J76" s="69"/>
      <c r="K76" s="69"/>
      <c r="L76" s="69"/>
      <c r="M76" s="69"/>
      <c r="N76" s="69"/>
      <c r="O76" s="69"/>
      <c r="P76" s="69"/>
      <c r="Q76" s="69"/>
      <c r="R76" s="69"/>
      <c r="S76" s="69"/>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5"/>
    </row>
    <row r="77" spans="2:50">
      <c r="W77" s="8"/>
      <c r="X77" s="8"/>
      <c r="Y77" s="8"/>
    </row>
    <row r="78" spans="2:50">
      <c r="W78" s="8"/>
      <c r="X78" s="8"/>
      <c r="Y78" s="8"/>
    </row>
    <row r="79" spans="2:50">
      <c r="E79" s="7"/>
      <c r="F79" s="7"/>
      <c r="G79" s="7"/>
      <c r="W79" s="8"/>
      <c r="X79" s="8"/>
      <c r="Y79" s="8"/>
    </row>
    <row r="80" spans="2:50">
      <c r="E80" s="7"/>
      <c r="F80" s="7"/>
      <c r="G80" s="7"/>
      <c r="W80" s="8"/>
      <c r="X80" s="8"/>
      <c r="Y80" s="8"/>
    </row>
    <row r="81" spans="5:25">
      <c r="E81" s="7"/>
      <c r="F81" s="7"/>
      <c r="G81" s="7"/>
      <c r="W81" s="8"/>
      <c r="X81" s="8"/>
      <c r="Y81" s="8"/>
    </row>
    <row r="82" spans="5:25">
      <c r="E82" s="7"/>
      <c r="F82" s="7"/>
      <c r="G82" s="7"/>
      <c r="W82" s="8"/>
      <c r="X82" s="8"/>
      <c r="Y82" s="8"/>
    </row>
    <row r="83" spans="5:25">
      <c r="E83" s="7"/>
      <c r="F83" s="7"/>
      <c r="G83" s="7"/>
      <c r="W83" s="8"/>
      <c r="X83" s="8"/>
      <c r="Y83" s="8"/>
    </row>
    <row r="84" spans="5:25">
      <c r="E84" s="7"/>
      <c r="F84" s="7"/>
      <c r="G84" s="7"/>
      <c r="W84" s="8"/>
      <c r="X84" s="8"/>
      <c r="Y84" s="8"/>
    </row>
    <row r="85" spans="5:25">
      <c r="E85" s="7"/>
      <c r="F85" s="7"/>
      <c r="G85" s="7"/>
      <c r="W85" s="8"/>
      <c r="X85" s="8"/>
      <c r="Y85" s="8"/>
    </row>
    <row r="86" spans="5:25">
      <c r="E86" s="7"/>
      <c r="F86" s="7"/>
      <c r="G86" s="7"/>
      <c r="W86" s="8"/>
      <c r="X86" s="8"/>
      <c r="Y86" s="8"/>
    </row>
    <row r="87" spans="5:25">
      <c r="E87" s="7"/>
      <c r="F87" s="7"/>
      <c r="G87" s="7"/>
      <c r="W87" s="8"/>
      <c r="X87" s="8"/>
      <c r="Y87" s="8"/>
    </row>
    <row r="88" spans="5:25">
      <c r="E88" s="7"/>
      <c r="F88" s="7"/>
      <c r="G88" s="7"/>
      <c r="W88" s="8"/>
      <c r="X88" s="8"/>
      <c r="Y88" s="8"/>
    </row>
    <row r="89" spans="5:25">
      <c r="E89" s="7"/>
      <c r="F89" s="7"/>
      <c r="G89" s="7"/>
      <c r="W89" s="8"/>
      <c r="X89" s="8"/>
      <c r="Y89" s="8"/>
    </row>
    <row r="90" spans="5:25">
      <c r="E90" s="7"/>
      <c r="F90" s="7"/>
      <c r="G90" s="7"/>
      <c r="W90" s="8"/>
      <c r="X90" s="8"/>
      <c r="Y90" s="8"/>
    </row>
    <row r="91" spans="5:25">
      <c r="E91" s="7"/>
      <c r="F91" s="7"/>
      <c r="G91" s="7"/>
      <c r="W91" s="8"/>
      <c r="X91" s="8"/>
      <c r="Y91" s="8"/>
    </row>
    <row r="92" spans="5:25">
      <c r="E92" s="7"/>
      <c r="F92" s="7"/>
      <c r="G92" s="7"/>
      <c r="W92" s="8"/>
      <c r="X92" s="8"/>
      <c r="Y92"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sheetPr>
  <dimension ref="A1:BA19"/>
  <sheetViews>
    <sheetView zoomScale="85" zoomScaleNormal="85" workbookViewId="0">
      <selection activeCell="AZ18" sqref="AZ18"/>
    </sheetView>
  </sheetViews>
  <sheetFormatPr defaultColWidth="9.140625" defaultRowHeight="16.5"/>
  <cols>
    <col min="1" max="1" width="3.7109375" style="169" customWidth="1"/>
    <col min="2" max="2" width="3.7109375" style="145" customWidth="1"/>
    <col min="3" max="3" width="30.7109375" style="145" customWidth="1"/>
    <col min="4" max="4" width="10.7109375" style="145" customWidth="1"/>
    <col min="5" max="52" width="16.28515625" style="146" customWidth="1"/>
    <col min="53" max="16384" width="9.140625" style="145"/>
  </cols>
  <sheetData>
    <row r="1" spans="1:53" ht="17.25" thickBot="1">
      <c r="A1" s="145"/>
    </row>
    <row r="2" spans="1:53" ht="17.25" thickBot="1">
      <c r="A2" s="145"/>
      <c r="C2" s="147" t="s">
        <v>148</v>
      </c>
    </row>
    <row r="3" spans="1:53">
      <c r="A3" s="145"/>
    </row>
    <row r="4" spans="1:53">
      <c r="A4" s="145"/>
    </row>
    <row r="5" spans="1:53">
      <c r="A5" s="145"/>
    </row>
    <row r="6" spans="1:53">
      <c r="A6" s="145"/>
    </row>
    <row r="7" spans="1:53" ht="17.25" thickBot="1">
      <c r="A7" s="145"/>
      <c r="C7" s="148"/>
    </row>
    <row r="8" spans="1:53" ht="17.25" thickBot="1">
      <c r="A8" s="145"/>
      <c r="C8" s="147" t="s">
        <v>149</v>
      </c>
    </row>
    <row r="9" spans="1:53" ht="17.25" thickBot="1">
      <c r="A9" s="145"/>
      <c r="C9" s="149" t="s">
        <v>160</v>
      </c>
      <c r="D9" s="150"/>
    </row>
    <row r="10" spans="1:53" ht="17.25" thickBot="1">
      <c r="A10" s="145"/>
    </row>
    <row r="11" spans="1:53">
      <c r="A11" s="145"/>
      <c r="B11" s="151"/>
      <c r="C11" s="152"/>
      <c r="D11" s="152"/>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4"/>
    </row>
    <row r="12" spans="1:53">
      <c r="A12" s="145"/>
      <c r="B12" s="155"/>
      <c r="C12" s="156" t="s">
        <v>157</v>
      </c>
      <c r="D12" s="157"/>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9"/>
    </row>
    <row r="13" spans="1:53">
      <c r="A13" s="145"/>
      <c r="B13" s="155"/>
      <c r="C13" s="160"/>
      <c r="D13" s="160"/>
      <c r="E13" s="161">
        <v>1987</v>
      </c>
      <c r="F13" s="161">
        <v>1988</v>
      </c>
      <c r="G13" s="161">
        <v>1989</v>
      </c>
      <c r="H13" s="161">
        <v>1990</v>
      </c>
      <c r="I13" s="161">
        <v>1991</v>
      </c>
      <c r="J13" s="161">
        <v>1992</v>
      </c>
      <c r="K13" s="161">
        <v>1993</v>
      </c>
      <c r="L13" s="161">
        <v>1994</v>
      </c>
      <c r="M13" s="161">
        <v>1995</v>
      </c>
      <c r="N13" s="161">
        <v>1996</v>
      </c>
      <c r="O13" s="161">
        <v>1997</v>
      </c>
      <c r="P13" s="161">
        <v>1998</v>
      </c>
      <c r="Q13" s="161">
        <v>1999</v>
      </c>
      <c r="R13" s="161">
        <v>2000</v>
      </c>
      <c r="S13" s="161">
        <v>2001</v>
      </c>
      <c r="T13" s="161">
        <v>2002</v>
      </c>
      <c r="U13" s="161">
        <v>2003</v>
      </c>
      <c r="V13" s="161">
        <v>2004</v>
      </c>
      <c r="W13" s="161">
        <v>2005</v>
      </c>
      <c r="X13" s="161">
        <v>2006</v>
      </c>
      <c r="Y13" s="161">
        <v>2007</v>
      </c>
      <c r="Z13" s="161">
        <v>2008</v>
      </c>
      <c r="AA13" s="161">
        <v>2009</v>
      </c>
      <c r="AB13" s="161">
        <v>2010</v>
      </c>
      <c r="AC13" s="161">
        <v>2011</v>
      </c>
      <c r="AD13" s="161">
        <v>2012</v>
      </c>
      <c r="AE13" s="161">
        <v>2013</v>
      </c>
      <c r="AF13" s="161">
        <v>2014</v>
      </c>
      <c r="AG13" s="161">
        <v>2015</v>
      </c>
      <c r="AH13" s="161">
        <v>2016</v>
      </c>
      <c r="AI13" s="161">
        <v>2017</v>
      </c>
      <c r="AJ13" s="161">
        <v>2018</v>
      </c>
      <c r="AK13" s="161">
        <v>2019</v>
      </c>
      <c r="AL13" s="161">
        <v>2020</v>
      </c>
      <c r="AM13" s="161">
        <v>2021</v>
      </c>
      <c r="AN13" s="161">
        <v>2022</v>
      </c>
      <c r="AO13" s="161">
        <v>2023</v>
      </c>
      <c r="AP13" s="161">
        <v>2024</v>
      </c>
      <c r="AQ13" s="161">
        <v>2025</v>
      </c>
      <c r="AR13" s="161">
        <v>2026</v>
      </c>
      <c r="AS13" s="161">
        <v>2027</v>
      </c>
      <c r="AT13" s="161">
        <v>2028</v>
      </c>
      <c r="AU13" s="161">
        <v>2029</v>
      </c>
      <c r="AV13" s="161">
        <v>2030</v>
      </c>
      <c r="AW13" s="161">
        <v>2031</v>
      </c>
      <c r="AX13" s="161">
        <v>2032</v>
      </c>
      <c r="AY13" s="161">
        <v>2033</v>
      </c>
      <c r="AZ13" s="161">
        <v>2034</v>
      </c>
      <c r="BA13" s="159"/>
    </row>
    <row r="14" spans="1:53">
      <c r="A14" s="145"/>
      <c r="B14" s="155"/>
      <c r="C14" s="162" t="s">
        <v>150</v>
      </c>
      <c r="D14" s="163" t="s">
        <v>151</v>
      </c>
      <c r="E14" s="164" t="s">
        <v>152</v>
      </c>
      <c r="F14" s="164" t="s">
        <v>152</v>
      </c>
      <c r="G14" s="164" t="s">
        <v>152</v>
      </c>
      <c r="H14" s="164" t="s">
        <v>152</v>
      </c>
      <c r="I14" s="164" t="s">
        <v>152</v>
      </c>
      <c r="J14" s="164" t="s">
        <v>152</v>
      </c>
      <c r="K14" s="164" t="s">
        <v>152</v>
      </c>
      <c r="L14" s="164" t="s">
        <v>152</v>
      </c>
      <c r="M14" s="164" t="s">
        <v>152</v>
      </c>
      <c r="N14" s="164" t="s">
        <v>152</v>
      </c>
      <c r="O14" s="164" t="s">
        <v>152</v>
      </c>
      <c r="P14" s="164" t="s">
        <v>152</v>
      </c>
      <c r="Q14" s="164" t="s">
        <v>152</v>
      </c>
      <c r="R14" s="164" t="s">
        <v>152</v>
      </c>
      <c r="S14" s="164" t="s">
        <v>152</v>
      </c>
      <c r="T14" s="164" t="s">
        <v>152</v>
      </c>
      <c r="U14" s="164" t="s">
        <v>152</v>
      </c>
      <c r="V14" s="164" t="s">
        <v>152</v>
      </c>
      <c r="W14" s="164" t="s">
        <v>152</v>
      </c>
      <c r="X14" s="164" t="s">
        <v>152</v>
      </c>
      <c r="Y14" s="164" t="s">
        <v>152</v>
      </c>
      <c r="Z14" s="164" t="s">
        <v>152</v>
      </c>
      <c r="AA14" s="164" t="s">
        <v>152</v>
      </c>
      <c r="AB14" s="164" t="str">
        <f>INDEX('[1]6P Shipments'!$D$11:$L$35,MATCH(AB$13,'[1]6P Shipments'!$C$11:$C$35,0),MATCH("Pre-rinse Spray Valves",'[1]6P Shipments'!$D$10:$L$10,0))</f>
        <v>--</v>
      </c>
      <c r="AC14" s="164" t="str">
        <f>INDEX('[1]6P Shipments'!$D$11:$L$35,MATCH(AC$13,'[1]6P Shipments'!$C$11:$C$35,0),MATCH("Pre-rinse Spray Valves",'[1]6P Shipments'!$D$10:$L$10,0))</f>
        <v>--</v>
      </c>
      <c r="AD14" s="164" t="str">
        <f>INDEX('[1]6P Shipments'!$D$11:$L$35,MATCH(AD$13,'[1]6P Shipments'!$C$11:$C$35,0),MATCH("Pre-rinse Spray Valves",'[1]6P Shipments'!$D$10:$L$10,0))</f>
        <v>--</v>
      </c>
      <c r="AE14" s="164" t="str">
        <f>INDEX('[1]6P Shipments'!$D$11:$L$35,MATCH(AE$13,'[1]6P Shipments'!$C$11:$C$35,0),MATCH("Pre-rinse Spray Valves",'[1]6P Shipments'!$D$10:$L$10,0))</f>
        <v>--</v>
      </c>
      <c r="AF14" s="164" t="str">
        <f>INDEX('[1]6P Shipments'!$D$11:$L$35,MATCH(AF$13,'[1]6P Shipments'!$C$11:$C$35,0),MATCH("Pre-rinse Spray Valves",'[1]6P Shipments'!$D$10:$L$10,0))</f>
        <v>--</v>
      </c>
      <c r="AG14" s="164" t="str">
        <f>INDEX('[1]6P Shipments'!$D$11:$L$35,MATCH(AG$13,'[1]6P Shipments'!$C$11:$C$35,0),MATCH("Pre-rinse Spray Valves",'[1]6P Shipments'!$D$10:$L$10,0))</f>
        <v>--</v>
      </c>
      <c r="AH14" s="164" t="str">
        <f>INDEX('[1]6P Shipments'!$D$11:$L$35,MATCH(AH$13,'[1]6P Shipments'!$C$11:$C$35,0),MATCH("Pre-rinse Spray Valves",'[1]6P Shipments'!$D$10:$L$10,0))</f>
        <v>--</v>
      </c>
      <c r="AI14" s="164" t="str">
        <f>INDEX('[1]6P Shipments'!$D$11:$L$35,MATCH(AI$13,'[1]6P Shipments'!$C$11:$C$35,0),MATCH("Pre-rinse Spray Valves",'[1]6P Shipments'!$D$10:$L$10,0))</f>
        <v>--</v>
      </c>
      <c r="AJ14" s="164" t="str">
        <f>INDEX('[1]6P Shipments'!$D$11:$L$35,MATCH(AJ$13,'[1]6P Shipments'!$C$11:$C$35,0),MATCH("Pre-rinse Spray Valves",'[1]6P Shipments'!$D$10:$L$10,0))</f>
        <v>--</v>
      </c>
      <c r="AK14" s="164" t="str">
        <f>INDEX('[1]6P Shipments'!$D$11:$L$35,MATCH(AK$13,'[1]6P Shipments'!$C$11:$C$35,0),MATCH("Pre-rinse Spray Valves",'[1]6P Shipments'!$D$10:$L$10,0))</f>
        <v>--</v>
      </c>
      <c r="AL14" s="164" t="str">
        <f>INDEX('[1]6P Shipments'!$D$11:$L$35,MATCH(AL$13,'[1]6P Shipments'!$C$11:$C$35,0),MATCH("Pre-rinse Spray Valves",'[1]6P Shipments'!$D$10:$L$10,0))</f>
        <v>--</v>
      </c>
      <c r="AM14" s="164" t="str">
        <f>INDEX('[1]6P Shipments'!$D$11:$L$35,MATCH(AM$13,'[1]6P Shipments'!$C$11:$C$35,0),MATCH("Pre-rinse Spray Valves",'[1]6P Shipments'!$D$10:$L$10,0))</f>
        <v>--</v>
      </c>
      <c r="AN14" s="164" t="str">
        <f>INDEX('[1]6P Shipments'!$D$11:$L$35,MATCH(AN$13,'[1]6P Shipments'!$C$11:$C$35,0),MATCH("Pre-rinse Spray Valves",'[1]6P Shipments'!$D$10:$L$10,0))</f>
        <v>--</v>
      </c>
      <c r="AO14" s="164" t="str">
        <f>INDEX('[1]6P Shipments'!$D$11:$L$35,MATCH(AO$13,'[1]6P Shipments'!$C$11:$C$35,0),MATCH("Pre-rinse Spray Valves",'[1]6P Shipments'!$D$10:$L$10,0))</f>
        <v>--</v>
      </c>
      <c r="AP14" s="164" t="str">
        <f>INDEX('[1]6P Shipments'!$D$11:$L$35,MATCH(AP$13,'[1]6P Shipments'!$C$11:$C$35,0),MATCH("Pre-rinse Spray Valves",'[1]6P Shipments'!$D$10:$L$10,0))</f>
        <v>--</v>
      </c>
      <c r="AQ14" s="164" t="str">
        <f>INDEX('[1]6P Shipments'!$D$11:$L$35,MATCH(AQ$13,'[1]6P Shipments'!$C$11:$C$35,0),MATCH("Pre-rinse Spray Valves",'[1]6P Shipments'!$D$10:$L$10,0))</f>
        <v>--</v>
      </c>
      <c r="AR14" s="164" t="str">
        <f>INDEX('[1]6P Shipments'!$D$11:$L$35,MATCH(AR$13,'[1]6P Shipments'!$C$11:$C$35,0),MATCH("Pre-rinse Spray Valves",'[1]6P Shipments'!$D$10:$L$10,0))</f>
        <v>--</v>
      </c>
      <c r="AS14" s="164" t="str">
        <f>INDEX('[1]6P Shipments'!$D$11:$L$35,MATCH(AS$13,'[1]6P Shipments'!$C$11:$C$35,0),MATCH("Pre-rinse Spray Valves",'[1]6P Shipments'!$D$10:$L$10,0))</f>
        <v>--</v>
      </c>
      <c r="AT14" s="164" t="str">
        <f>INDEX('[1]6P Shipments'!$D$11:$L$35,MATCH(AT$13,'[1]6P Shipments'!$C$11:$C$35,0),MATCH("Pre-rinse Spray Valves",'[1]6P Shipments'!$D$10:$L$10,0))</f>
        <v>--</v>
      </c>
      <c r="AU14" s="164" t="str">
        <f>INDEX('[1]6P Shipments'!$D$11:$L$35,MATCH(AU$13,'[1]6P Shipments'!$C$11:$C$35,0),MATCH("Pre-rinse Spray Valves",'[1]6P Shipments'!$D$10:$L$10,0))</f>
        <v>--</v>
      </c>
      <c r="AV14" s="164" t="str">
        <f>INDEX('[1]6P Shipments'!$D$11:$L$35,MATCH(AV$13,'[1]6P Shipments'!$C$11:$C$35,0),MATCH("Pre-rinse Spray Valves",'[1]6P Shipments'!$D$10:$L$10,0))</f>
        <v>--</v>
      </c>
      <c r="AW14" s="164" t="str">
        <f>INDEX('[1]6P Shipments'!$D$11:$L$35,MATCH(AW$13,'[1]6P Shipments'!$C$11:$C$35,0),MATCH("Pre-rinse Spray Valves",'[1]6P Shipments'!$D$10:$L$10,0))</f>
        <v>--</v>
      </c>
      <c r="AX14" s="164" t="str">
        <f>INDEX('[1]6P Shipments'!$D$11:$L$35,MATCH(AX$13,'[1]6P Shipments'!$C$11:$C$35,0),MATCH("Pre-rinse Spray Valves",'[1]6P Shipments'!$D$10:$L$10,0))</f>
        <v>--</v>
      </c>
      <c r="AY14" s="164" t="str">
        <f>INDEX('[1]6P Shipments'!$D$11:$L$35,MATCH(AY$13,'[1]6P Shipments'!$C$11:$C$35,0),MATCH("Pre-rinse Spray Valves",'[1]6P Shipments'!$D$10:$L$10,0))</f>
        <v>--</v>
      </c>
      <c r="AZ14" s="164" t="str">
        <f>INDEX('[1]6P Shipments'!$D$11:$L$35,MATCH(AZ$13,'[1]6P Shipments'!$C$11:$C$35,0),MATCH("Pre-rinse Spray Valves",'[1]6P Shipments'!$D$10:$L$10,0))</f>
        <v>--</v>
      </c>
      <c r="BA14" s="159"/>
    </row>
    <row r="15" spans="1:53">
      <c r="A15" s="145"/>
      <c r="B15" s="155"/>
      <c r="C15" s="162" t="s">
        <v>153</v>
      </c>
      <c r="D15" s="163" t="s">
        <v>151</v>
      </c>
      <c r="E15" s="164" t="e">
        <f ca="1">OFFSET(INDEX('[1]SHIPMENTS - TOTAL'!$E$8:$BF$467,MATCH($C$12,'[1]SHIPMENTS - TOTAL'!$C$8:$C$25,0),MATCH(E$13,'[1]SHIPMENTS - TOTAL'!$E$7:$BF$7,0)),MATCH($C$9,'[1]SHIPMENTS - TOTAL'!$D$2:$D$467,0)-1,0)</f>
        <v>#VALUE!</v>
      </c>
      <c r="F15" s="164" t="e">
        <f ca="1">OFFSET(INDEX('[1]SHIPMENTS - TOTAL'!$E$8:$BF$467,MATCH($C$12,'[1]SHIPMENTS - TOTAL'!$C$8:$C$25,0),MATCH(F$13,'[1]SHIPMENTS - TOTAL'!$E$7:$BF$7,0)),MATCH($C$9,'[1]SHIPMENTS - TOTAL'!$D$2:$D$467,0)-1,0)</f>
        <v>#VALUE!</v>
      </c>
      <c r="G15" s="164" t="e">
        <f ca="1">OFFSET(INDEX('[1]SHIPMENTS - TOTAL'!$E$8:$BF$467,MATCH($C$12,'[1]SHIPMENTS - TOTAL'!$C$8:$C$25,0),MATCH(G$13,'[1]SHIPMENTS - TOTAL'!$E$7:$BF$7,0)),MATCH($C$9,'[1]SHIPMENTS - TOTAL'!$D$2:$D$467,0)-1,0)</f>
        <v>#VALUE!</v>
      </c>
      <c r="H15" s="164" t="e">
        <f ca="1">OFFSET(INDEX('[1]SHIPMENTS - TOTAL'!$E$8:$BF$467,MATCH($C$12,'[1]SHIPMENTS - TOTAL'!$C$8:$C$25,0),MATCH(H$13,'[1]SHIPMENTS - TOTAL'!$E$7:$BF$7,0)),MATCH($C$9,'[1]SHIPMENTS - TOTAL'!$D$2:$D$467,0)-1,0)</f>
        <v>#VALUE!</v>
      </c>
      <c r="I15" s="164" t="e">
        <f ca="1">OFFSET(INDEX('[1]SHIPMENTS - TOTAL'!$E$8:$BF$467,MATCH($C$12,'[1]SHIPMENTS - TOTAL'!$C$8:$C$25,0),MATCH(I$13,'[1]SHIPMENTS - TOTAL'!$E$7:$BF$7,0)),MATCH($C$9,'[1]SHIPMENTS - TOTAL'!$D$2:$D$467,0)-1,0)</f>
        <v>#VALUE!</v>
      </c>
      <c r="J15" s="164" t="e">
        <f ca="1">OFFSET(INDEX('[1]SHIPMENTS - TOTAL'!$E$8:$BF$467,MATCH($C$12,'[1]SHIPMENTS - TOTAL'!$C$8:$C$25,0),MATCH(J$13,'[1]SHIPMENTS - TOTAL'!$E$7:$BF$7,0)),MATCH($C$9,'[1]SHIPMENTS - TOTAL'!$D$2:$D$467,0)-1,0)</f>
        <v>#VALUE!</v>
      </c>
      <c r="K15" s="164" t="e">
        <f ca="1">OFFSET(INDEX('[1]SHIPMENTS - TOTAL'!$E$8:$BF$467,MATCH($C$12,'[1]SHIPMENTS - TOTAL'!$C$8:$C$25,0),MATCH(K$13,'[1]SHIPMENTS - TOTAL'!$E$7:$BF$7,0)),MATCH($C$9,'[1]SHIPMENTS - TOTAL'!$D$2:$D$467,0)-1,0)</f>
        <v>#VALUE!</v>
      </c>
      <c r="L15" s="164" t="e">
        <f ca="1">OFFSET(INDEX('[1]SHIPMENTS - TOTAL'!$E$8:$BF$467,MATCH($C$12,'[1]SHIPMENTS - TOTAL'!$C$8:$C$25,0),MATCH(L$13,'[1]SHIPMENTS - TOTAL'!$E$7:$BF$7,0)),MATCH($C$9,'[1]SHIPMENTS - TOTAL'!$D$2:$D$467,0)-1,0)</f>
        <v>#VALUE!</v>
      </c>
      <c r="M15" s="164" t="e">
        <f ca="1">OFFSET(INDEX('[1]SHIPMENTS - TOTAL'!$E$8:$BF$467,MATCH($C$12,'[1]SHIPMENTS - TOTAL'!$C$8:$C$25,0),MATCH(M$13,'[1]SHIPMENTS - TOTAL'!$E$7:$BF$7,0)),MATCH($C$9,'[1]SHIPMENTS - TOTAL'!$D$2:$D$467,0)-1,0)</f>
        <v>#VALUE!</v>
      </c>
      <c r="N15" s="164" t="e">
        <f ca="1">OFFSET(INDEX('[1]SHIPMENTS - TOTAL'!$E$8:$BF$467,MATCH($C$12,'[1]SHIPMENTS - TOTAL'!$C$8:$C$25,0),MATCH(N$13,'[1]SHIPMENTS - TOTAL'!$E$7:$BF$7,0)),MATCH($C$9,'[1]SHIPMENTS - TOTAL'!$D$2:$D$467,0)-1,0)</f>
        <v>#VALUE!</v>
      </c>
      <c r="O15" s="164" t="e">
        <f ca="1">OFFSET(INDEX('[1]SHIPMENTS - TOTAL'!$E$8:$BF$467,MATCH($C$12,'[1]SHIPMENTS - TOTAL'!$C$8:$C$25,0),MATCH(O$13,'[1]SHIPMENTS - TOTAL'!$E$7:$BF$7,0)),MATCH($C$9,'[1]SHIPMENTS - TOTAL'!$D$2:$D$467,0)-1,0)</f>
        <v>#VALUE!</v>
      </c>
      <c r="P15" s="164" t="e">
        <f ca="1">OFFSET(INDEX('[1]SHIPMENTS - TOTAL'!$E$8:$BF$467,MATCH($C$12,'[1]SHIPMENTS - TOTAL'!$C$8:$C$25,0),MATCH(P$13,'[1]SHIPMENTS - TOTAL'!$E$7:$BF$7,0)),MATCH($C$9,'[1]SHIPMENTS - TOTAL'!$D$2:$D$467,0)-1,0)</f>
        <v>#VALUE!</v>
      </c>
      <c r="Q15" s="164" t="e">
        <f ca="1">OFFSET(INDEX('[1]SHIPMENTS - TOTAL'!$E$8:$BF$467,MATCH($C$12,'[1]SHIPMENTS - TOTAL'!$C$8:$C$25,0),MATCH(Q$13,'[1]SHIPMENTS - TOTAL'!$E$7:$BF$7,0)),MATCH($C$9,'[1]SHIPMENTS - TOTAL'!$D$2:$D$467,0)-1,0)</f>
        <v>#VALUE!</v>
      </c>
      <c r="R15" s="164" t="e">
        <f ca="1">OFFSET(INDEX('[1]SHIPMENTS - TOTAL'!$E$8:$BF$467,MATCH($C$12,'[1]SHIPMENTS - TOTAL'!$C$8:$C$25,0),MATCH(R$13,'[1]SHIPMENTS - TOTAL'!$E$7:$BF$7,0)),MATCH($C$9,'[1]SHIPMENTS - TOTAL'!$D$2:$D$467,0)-1,0)</f>
        <v>#VALUE!</v>
      </c>
      <c r="S15" s="164" t="e">
        <f ca="1">OFFSET(INDEX('[1]SHIPMENTS - TOTAL'!$E$8:$BF$467,MATCH($C$12,'[1]SHIPMENTS - TOTAL'!$C$8:$C$25,0),MATCH(S$13,'[1]SHIPMENTS - TOTAL'!$E$7:$BF$7,0)),MATCH($C$9,'[1]SHIPMENTS - TOTAL'!$D$2:$D$467,0)-1,0)</f>
        <v>#VALUE!</v>
      </c>
      <c r="T15" s="164" t="e">
        <f ca="1">OFFSET(INDEX('[1]SHIPMENTS - TOTAL'!$E$8:$BF$467,MATCH($C$12,'[1]SHIPMENTS - TOTAL'!$C$8:$C$25,0),MATCH(T$13,'[1]SHIPMENTS - TOTAL'!$E$7:$BF$7,0)),MATCH($C$9,'[1]SHIPMENTS - TOTAL'!$D$2:$D$467,0)-1,0)</f>
        <v>#VALUE!</v>
      </c>
      <c r="U15" s="164" t="e">
        <f ca="1">OFFSET(INDEX('[1]SHIPMENTS - TOTAL'!$E$8:$BF$467,MATCH($C$12,'[1]SHIPMENTS - TOTAL'!$C$8:$C$25,0),MATCH(U$13,'[1]SHIPMENTS - TOTAL'!$E$7:$BF$7,0)),MATCH($C$9,'[1]SHIPMENTS - TOTAL'!$D$2:$D$467,0)-1,0)</f>
        <v>#VALUE!</v>
      </c>
      <c r="V15" s="164" t="e">
        <f ca="1">OFFSET(INDEX('[1]SHIPMENTS - TOTAL'!$E$8:$BF$467,MATCH($C$12,'[1]SHIPMENTS - TOTAL'!$C$8:$C$25,0),MATCH(V$13,'[1]SHIPMENTS - TOTAL'!$E$7:$BF$7,0)),MATCH($C$9,'[1]SHIPMENTS - TOTAL'!$D$2:$D$467,0)-1,0)</f>
        <v>#VALUE!</v>
      </c>
      <c r="W15" s="164" t="e">
        <f ca="1">OFFSET(INDEX('[1]SHIPMENTS - TOTAL'!$E$8:$BF$467,MATCH($C$12,'[1]SHIPMENTS - TOTAL'!$C$8:$C$25,0),MATCH(W$13,'[1]SHIPMENTS - TOTAL'!$E$7:$BF$7,0)),MATCH($C$9,'[1]SHIPMENTS - TOTAL'!$D$2:$D$467,0)-1,0)</f>
        <v>#VALUE!</v>
      </c>
      <c r="X15" s="164" t="e">
        <f ca="1">OFFSET(INDEX('[1]SHIPMENTS - TOTAL'!$E$8:$BF$467,MATCH($C$12,'[1]SHIPMENTS - TOTAL'!$C$8:$C$25,0),MATCH(X$13,'[1]SHIPMENTS - TOTAL'!$E$7:$BF$7,0)),MATCH($C$9,'[1]SHIPMENTS - TOTAL'!$D$2:$D$467,0)-1,0)</f>
        <v>#VALUE!</v>
      </c>
      <c r="Y15" s="164" t="e">
        <f ca="1">OFFSET(INDEX('[1]SHIPMENTS - TOTAL'!$E$8:$BF$467,MATCH($C$12,'[1]SHIPMENTS - TOTAL'!$C$8:$C$25,0),MATCH(Y$13,'[1]SHIPMENTS - TOTAL'!$E$7:$BF$7,0)),MATCH($C$9,'[1]SHIPMENTS - TOTAL'!$D$2:$D$467,0)-1,0)</f>
        <v>#VALUE!</v>
      </c>
      <c r="Z15" s="164" t="e">
        <f ca="1">OFFSET(INDEX('[1]SHIPMENTS - TOTAL'!$E$8:$BF$467,MATCH($C$12,'[1]SHIPMENTS - TOTAL'!$C$8:$C$25,0),MATCH(Z$13,'[1]SHIPMENTS - TOTAL'!$E$7:$BF$7,0)),MATCH($C$9,'[1]SHIPMENTS - TOTAL'!$D$2:$D$467,0)-1,0)</f>
        <v>#VALUE!</v>
      </c>
      <c r="AA15" s="164" t="e">
        <f ca="1">OFFSET(INDEX('[1]SHIPMENTS - TOTAL'!$E$8:$BF$467,MATCH($C$12,'[1]SHIPMENTS - TOTAL'!$C$8:$C$25,0),MATCH(AA$13,'[1]SHIPMENTS - TOTAL'!$E$7:$BF$7,0)),MATCH($C$9,'[1]SHIPMENTS - TOTAL'!$D$2:$D$467,0)-1,0)</f>
        <v>#VALUE!</v>
      </c>
      <c r="AB15" s="164" t="e">
        <f ca="1">OFFSET(INDEX('[1]SHIPMENTS - TOTAL'!$E$8:$BF$467,MATCH($C$12,'[1]SHIPMENTS - TOTAL'!$C$8:$C$25,0),MATCH(AB$13,'[1]SHIPMENTS - TOTAL'!$E$7:$BF$7,0)),MATCH($C$9,'[1]SHIPMENTS - TOTAL'!$D$2:$D$467,0)-1,0)</f>
        <v>#VALUE!</v>
      </c>
      <c r="AC15" s="164" t="e">
        <f ca="1">OFFSET(INDEX('[1]SHIPMENTS - TOTAL'!$E$8:$BF$467,MATCH($C$12,'[1]SHIPMENTS - TOTAL'!$C$8:$C$25,0),MATCH(AC$13,'[1]SHIPMENTS - TOTAL'!$E$7:$BF$7,0)),MATCH($C$9,'[1]SHIPMENTS - TOTAL'!$D$2:$D$467,0)-1,0)</f>
        <v>#VALUE!</v>
      </c>
      <c r="AD15" s="164" t="e">
        <f ca="1">OFFSET(INDEX('[1]SHIPMENTS - TOTAL'!$E$8:$BF$467,MATCH($C$12,'[1]SHIPMENTS - TOTAL'!$C$8:$C$25,0),MATCH(AD$13,'[1]SHIPMENTS - TOTAL'!$E$7:$BF$7,0)),MATCH($C$9,'[1]SHIPMENTS - TOTAL'!$D$2:$D$467,0)-1,0)</f>
        <v>#VALUE!</v>
      </c>
      <c r="AE15" s="164" t="e">
        <f ca="1">OFFSET(INDEX('[1]SHIPMENTS - TOTAL'!$E$8:$BF$467,MATCH($C$12,'[1]SHIPMENTS - TOTAL'!$C$8:$C$25,0),MATCH(AE$13,'[1]SHIPMENTS - TOTAL'!$E$7:$BF$7,0)),MATCH($C$9,'[1]SHIPMENTS - TOTAL'!$D$2:$D$467,0)-1,0)</f>
        <v>#VALUE!</v>
      </c>
      <c r="AF15" s="164" t="e">
        <f ca="1">OFFSET(INDEX('[1]SHIPMENTS - TOTAL'!$E$8:$BF$467,MATCH($C$12,'[1]SHIPMENTS - TOTAL'!$C$8:$C$25,0),MATCH(AF$13,'[1]SHIPMENTS - TOTAL'!$E$7:$BF$7,0)),MATCH($C$9,'[1]SHIPMENTS - TOTAL'!$D$2:$D$467,0)-1,0)</f>
        <v>#VALUE!</v>
      </c>
      <c r="AG15" s="164" t="e">
        <f ca="1">OFFSET(INDEX('[1]SHIPMENTS - TOTAL'!$E$8:$BF$467,MATCH($C$12,'[1]SHIPMENTS - TOTAL'!$C$8:$C$25,0),MATCH(AG$13,'[1]SHIPMENTS - TOTAL'!$E$7:$BF$7,0)),MATCH($C$9,'[1]SHIPMENTS - TOTAL'!$D$2:$D$467,0)-1,0)</f>
        <v>#VALUE!</v>
      </c>
      <c r="AH15" s="164" t="e">
        <f ca="1">OFFSET(INDEX('[1]SHIPMENTS - TOTAL'!$E$8:$BF$467,MATCH($C$12,'[1]SHIPMENTS - TOTAL'!$C$8:$C$25,0),MATCH(AH$13,'[1]SHIPMENTS - TOTAL'!$E$7:$BF$7,0)),MATCH($C$9,'[1]SHIPMENTS - TOTAL'!$D$2:$D$467,0)-1,0)</f>
        <v>#VALUE!</v>
      </c>
      <c r="AI15" s="164" t="e">
        <f ca="1">OFFSET(INDEX('[1]SHIPMENTS - TOTAL'!$E$8:$BF$467,MATCH($C$12,'[1]SHIPMENTS - TOTAL'!$C$8:$C$25,0),MATCH(AI$13,'[1]SHIPMENTS - TOTAL'!$E$7:$BF$7,0)),MATCH($C$9,'[1]SHIPMENTS - TOTAL'!$D$2:$D$467,0)-1,0)</f>
        <v>#VALUE!</v>
      </c>
      <c r="AJ15" s="164" t="e">
        <f ca="1">OFFSET(INDEX('[1]SHIPMENTS - TOTAL'!$E$8:$BF$467,MATCH($C$12,'[1]SHIPMENTS - TOTAL'!$C$8:$C$25,0),MATCH(AJ$13,'[1]SHIPMENTS - TOTAL'!$E$7:$BF$7,0)),MATCH($C$9,'[1]SHIPMENTS - TOTAL'!$D$2:$D$467,0)-1,0)</f>
        <v>#VALUE!</v>
      </c>
      <c r="AK15" s="164" t="e">
        <f ca="1">OFFSET(INDEX('[1]SHIPMENTS - TOTAL'!$E$8:$BF$467,MATCH($C$12,'[1]SHIPMENTS - TOTAL'!$C$8:$C$25,0),MATCH(AK$13,'[1]SHIPMENTS - TOTAL'!$E$7:$BF$7,0)),MATCH($C$9,'[1]SHIPMENTS - TOTAL'!$D$2:$D$467,0)-1,0)</f>
        <v>#VALUE!</v>
      </c>
      <c r="AL15" s="164" t="e">
        <f ca="1">OFFSET(INDEX('[1]SHIPMENTS - TOTAL'!$E$8:$BF$467,MATCH($C$12,'[1]SHIPMENTS - TOTAL'!$C$8:$C$25,0),MATCH(AL$13,'[1]SHIPMENTS - TOTAL'!$E$7:$BF$7,0)),MATCH($C$9,'[1]SHIPMENTS - TOTAL'!$D$2:$D$467,0)-1,0)</f>
        <v>#VALUE!</v>
      </c>
      <c r="AM15" s="164" t="e">
        <f ca="1">OFFSET(INDEX('[1]SHIPMENTS - TOTAL'!$E$8:$BF$467,MATCH($C$12,'[1]SHIPMENTS - TOTAL'!$C$8:$C$25,0),MATCH(AM$13,'[1]SHIPMENTS - TOTAL'!$E$7:$BF$7,0)),MATCH($C$9,'[1]SHIPMENTS - TOTAL'!$D$2:$D$467,0)-1,0)</f>
        <v>#VALUE!</v>
      </c>
      <c r="AN15" s="164" t="e">
        <f ca="1">OFFSET(INDEX('[1]SHIPMENTS - TOTAL'!$E$8:$BF$467,MATCH($C$12,'[1]SHIPMENTS - TOTAL'!$C$8:$C$25,0),MATCH(AN$13,'[1]SHIPMENTS - TOTAL'!$E$7:$BF$7,0)),MATCH($C$9,'[1]SHIPMENTS - TOTAL'!$D$2:$D$467,0)-1,0)</f>
        <v>#VALUE!</v>
      </c>
      <c r="AO15" s="164" t="e">
        <f ca="1">OFFSET(INDEX('[1]SHIPMENTS - TOTAL'!$E$8:$BF$467,MATCH($C$12,'[1]SHIPMENTS - TOTAL'!$C$8:$C$25,0),MATCH(AO$13,'[1]SHIPMENTS - TOTAL'!$E$7:$BF$7,0)),MATCH($C$9,'[1]SHIPMENTS - TOTAL'!$D$2:$D$467,0)-1,0)</f>
        <v>#VALUE!</v>
      </c>
      <c r="AP15" s="164" t="e">
        <f ca="1">OFFSET(INDEX('[1]SHIPMENTS - TOTAL'!$E$8:$BF$467,MATCH($C$12,'[1]SHIPMENTS - TOTAL'!$C$8:$C$25,0),MATCH(AP$13,'[1]SHIPMENTS - TOTAL'!$E$7:$BF$7,0)),MATCH($C$9,'[1]SHIPMENTS - TOTAL'!$D$2:$D$467,0)-1,0)</f>
        <v>#VALUE!</v>
      </c>
      <c r="AQ15" s="164" t="e">
        <f ca="1">OFFSET(INDEX('[1]SHIPMENTS - TOTAL'!$E$8:$BF$467,MATCH($C$12,'[1]SHIPMENTS - TOTAL'!$C$8:$C$25,0),MATCH(AQ$13,'[1]SHIPMENTS - TOTAL'!$E$7:$BF$7,0)),MATCH($C$9,'[1]SHIPMENTS - TOTAL'!$D$2:$D$467,0)-1,0)</f>
        <v>#VALUE!</v>
      </c>
      <c r="AR15" s="164" t="e">
        <f ca="1">OFFSET(INDEX('[1]SHIPMENTS - TOTAL'!$E$8:$BF$467,MATCH($C$12,'[1]SHIPMENTS - TOTAL'!$C$8:$C$25,0),MATCH(AR$13,'[1]SHIPMENTS - TOTAL'!$E$7:$BF$7,0)),MATCH($C$9,'[1]SHIPMENTS - TOTAL'!$D$2:$D$467,0)-1,0)</f>
        <v>#VALUE!</v>
      </c>
      <c r="AS15" s="164" t="e">
        <f ca="1">OFFSET(INDEX('[1]SHIPMENTS - TOTAL'!$E$8:$BF$467,MATCH($C$12,'[1]SHIPMENTS - TOTAL'!$C$8:$C$25,0),MATCH(AS$13,'[1]SHIPMENTS - TOTAL'!$E$7:$BF$7,0)),MATCH($C$9,'[1]SHIPMENTS - TOTAL'!$D$2:$D$467,0)-1,0)</f>
        <v>#VALUE!</v>
      </c>
      <c r="AT15" s="164" t="e">
        <f ca="1">OFFSET(INDEX('[1]SHIPMENTS - TOTAL'!$E$8:$BF$467,MATCH($C$12,'[1]SHIPMENTS - TOTAL'!$C$8:$C$25,0),MATCH(AT$13,'[1]SHIPMENTS - TOTAL'!$E$7:$BF$7,0)),MATCH($C$9,'[1]SHIPMENTS - TOTAL'!$D$2:$D$467,0)-1,0)</f>
        <v>#VALUE!</v>
      </c>
      <c r="AU15" s="164" t="e">
        <f ca="1">OFFSET(INDEX('[1]SHIPMENTS - TOTAL'!$E$8:$BF$467,MATCH($C$12,'[1]SHIPMENTS - TOTAL'!$C$8:$C$25,0),MATCH(AU$13,'[1]SHIPMENTS - TOTAL'!$E$7:$BF$7,0)),MATCH($C$9,'[1]SHIPMENTS - TOTAL'!$D$2:$D$467,0)-1,0)</f>
        <v>#VALUE!</v>
      </c>
      <c r="AV15" s="164" t="e">
        <f ca="1">OFFSET(INDEX('[1]SHIPMENTS - TOTAL'!$E$8:$BF$467,MATCH($C$12,'[1]SHIPMENTS - TOTAL'!$C$8:$C$25,0),MATCH(AV$13,'[1]SHIPMENTS - TOTAL'!$E$7:$BF$7,0)),MATCH($C$9,'[1]SHIPMENTS - TOTAL'!$D$2:$D$467,0)-1,0)</f>
        <v>#VALUE!</v>
      </c>
      <c r="AW15" s="164" t="e">
        <f ca="1">OFFSET(INDEX('[1]SHIPMENTS - TOTAL'!$E$8:$BF$467,MATCH($C$12,'[1]SHIPMENTS - TOTAL'!$C$8:$C$25,0),MATCH(AW$13,'[1]SHIPMENTS - TOTAL'!$E$7:$BF$7,0)),MATCH($C$9,'[1]SHIPMENTS - TOTAL'!$D$2:$D$467,0)-1,0)</f>
        <v>#VALUE!</v>
      </c>
      <c r="AX15" s="164" t="e">
        <f ca="1">OFFSET(INDEX('[1]SHIPMENTS - TOTAL'!$E$8:$BF$467,MATCH($C$12,'[1]SHIPMENTS - TOTAL'!$C$8:$C$25,0),MATCH(AX$13,'[1]SHIPMENTS - TOTAL'!$E$7:$BF$7,0)),MATCH($C$9,'[1]SHIPMENTS - TOTAL'!$D$2:$D$467,0)-1,0)</f>
        <v>#VALUE!</v>
      </c>
      <c r="AY15" s="164" t="e">
        <f ca="1">OFFSET(INDEX('[1]SHIPMENTS - TOTAL'!$E$8:$BF$467,MATCH($C$12,'[1]SHIPMENTS - TOTAL'!$C$8:$C$25,0),MATCH(AY$13,'[1]SHIPMENTS - TOTAL'!$E$7:$BF$7,0)),MATCH($C$9,'[1]SHIPMENTS - TOTAL'!$D$2:$D$467,0)-1,0)</f>
        <v>#VALUE!</v>
      </c>
      <c r="AZ15" s="164" t="e">
        <f ca="1">OFFSET(INDEX('[1]SHIPMENTS - TOTAL'!$E$8:$BF$467,MATCH($C$12,'[1]SHIPMENTS - TOTAL'!$C$8:$C$25,0),MATCH(AZ$13,'[1]SHIPMENTS - TOTAL'!$E$7:$BF$7,0)),MATCH($C$9,'[1]SHIPMENTS - TOTAL'!$D$2:$D$467,0)-1,0)</f>
        <v>#VALUE!</v>
      </c>
      <c r="BA15" s="159"/>
    </row>
    <row r="16" spans="1:53">
      <c r="A16" s="145"/>
      <c r="B16" s="155"/>
      <c r="C16" s="162" t="s">
        <v>154</v>
      </c>
      <c r="D16" s="163" t="s">
        <v>151</v>
      </c>
      <c r="E16" s="164" t="e">
        <f ca="1">OFFSET(INDEX('[1]SHIPMENTS - TOTAL'!$E$8:$BF$467,MATCH($C$12,'[1]SHIPMENTS - TOTAL'!$C$8:$C$25,0),MATCH(E$13,'[1]SHIPMENTS - TOTAL'!$E$7:$BF$7,0)),MATCH($C$9,'[1]SHIPMENTS - TOTAL'!$D$2:$D$467,0)-1+1,0)</f>
        <v>#VALUE!</v>
      </c>
      <c r="F16" s="164" t="e">
        <f ca="1">OFFSET(INDEX('[1]SHIPMENTS - TOTAL'!$E$8:$BF$467,MATCH($C$12,'[1]SHIPMENTS - TOTAL'!$C$8:$C$25,0),MATCH(F$13,'[1]SHIPMENTS - TOTAL'!$E$7:$BF$7,0)),MATCH($C$9,'[1]SHIPMENTS - TOTAL'!$D$2:$D$467,0)-1+1,0)</f>
        <v>#VALUE!</v>
      </c>
      <c r="G16" s="164" t="e">
        <f ca="1">OFFSET(INDEX('[1]SHIPMENTS - TOTAL'!$E$8:$BF$467,MATCH($C$12,'[1]SHIPMENTS - TOTAL'!$C$8:$C$25,0),MATCH(G$13,'[1]SHIPMENTS - TOTAL'!$E$7:$BF$7,0)),MATCH($C$9,'[1]SHIPMENTS - TOTAL'!$D$2:$D$467,0)-1+1,0)</f>
        <v>#VALUE!</v>
      </c>
      <c r="H16" s="164" t="e">
        <f ca="1">OFFSET(INDEX('[1]SHIPMENTS - TOTAL'!$E$8:$BF$467,MATCH($C$12,'[1]SHIPMENTS - TOTAL'!$C$8:$C$25,0),MATCH(H$13,'[1]SHIPMENTS - TOTAL'!$E$7:$BF$7,0)),MATCH($C$9,'[1]SHIPMENTS - TOTAL'!$D$2:$D$467,0)-1+1,0)</f>
        <v>#VALUE!</v>
      </c>
      <c r="I16" s="164" t="e">
        <f ca="1">OFFSET(INDEX('[1]SHIPMENTS - TOTAL'!$E$8:$BF$467,MATCH($C$12,'[1]SHIPMENTS - TOTAL'!$C$8:$C$25,0),MATCH(I$13,'[1]SHIPMENTS - TOTAL'!$E$7:$BF$7,0)),MATCH($C$9,'[1]SHIPMENTS - TOTAL'!$D$2:$D$467,0)-1+1,0)</f>
        <v>#VALUE!</v>
      </c>
      <c r="J16" s="164" t="e">
        <f ca="1">OFFSET(INDEX('[1]SHIPMENTS - TOTAL'!$E$8:$BF$467,MATCH($C$12,'[1]SHIPMENTS - TOTAL'!$C$8:$C$25,0),MATCH(J$13,'[1]SHIPMENTS - TOTAL'!$E$7:$BF$7,0)),MATCH($C$9,'[1]SHIPMENTS - TOTAL'!$D$2:$D$467,0)-1+1,0)</f>
        <v>#VALUE!</v>
      </c>
      <c r="K16" s="164" t="e">
        <f ca="1">OFFSET(INDEX('[1]SHIPMENTS - TOTAL'!$E$8:$BF$467,MATCH($C$12,'[1]SHIPMENTS - TOTAL'!$C$8:$C$25,0),MATCH(K$13,'[1]SHIPMENTS - TOTAL'!$E$7:$BF$7,0)),MATCH($C$9,'[1]SHIPMENTS - TOTAL'!$D$2:$D$467,0)-1+1,0)</f>
        <v>#VALUE!</v>
      </c>
      <c r="L16" s="164" t="e">
        <f ca="1">OFFSET(INDEX('[1]SHIPMENTS - TOTAL'!$E$8:$BF$467,MATCH($C$12,'[1]SHIPMENTS - TOTAL'!$C$8:$C$25,0),MATCH(L$13,'[1]SHIPMENTS - TOTAL'!$E$7:$BF$7,0)),MATCH($C$9,'[1]SHIPMENTS - TOTAL'!$D$2:$D$467,0)-1+1,0)</f>
        <v>#VALUE!</v>
      </c>
      <c r="M16" s="164" t="e">
        <f ca="1">OFFSET(INDEX('[1]SHIPMENTS - TOTAL'!$E$8:$BF$467,MATCH($C$12,'[1]SHIPMENTS - TOTAL'!$C$8:$C$25,0),MATCH(M$13,'[1]SHIPMENTS - TOTAL'!$E$7:$BF$7,0)),MATCH($C$9,'[1]SHIPMENTS - TOTAL'!$D$2:$D$467,0)-1+1,0)</f>
        <v>#VALUE!</v>
      </c>
      <c r="N16" s="164" t="e">
        <f ca="1">OFFSET(INDEX('[1]SHIPMENTS - TOTAL'!$E$8:$BF$467,MATCH($C$12,'[1]SHIPMENTS - TOTAL'!$C$8:$C$25,0),MATCH(N$13,'[1]SHIPMENTS - TOTAL'!$E$7:$BF$7,0)),MATCH($C$9,'[1]SHIPMENTS - TOTAL'!$D$2:$D$467,0)-1+1,0)</f>
        <v>#VALUE!</v>
      </c>
      <c r="O16" s="164" t="e">
        <f ca="1">OFFSET(INDEX('[1]SHIPMENTS - TOTAL'!$E$8:$BF$467,MATCH($C$12,'[1]SHIPMENTS - TOTAL'!$C$8:$C$25,0),MATCH(O$13,'[1]SHIPMENTS - TOTAL'!$E$7:$BF$7,0)),MATCH($C$9,'[1]SHIPMENTS - TOTAL'!$D$2:$D$467,0)-1+1,0)</f>
        <v>#VALUE!</v>
      </c>
      <c r="P16" s="164" t="e">
        <f ca="1">OFFSET(INDEX('[1]SHIPMENTS - TOTAL'!$E$8:$BF$467,MATCH($C$12,'[1]SHIPMENTS - TOTAL'!$C$8:$C$25,0),MATCH(P$13,'[1]SHIPMENTS - TOTAL'!$E$7:$BF$7,0)),MATCH($C$9,'[1]SHIPMENTS - TOTAL'!$D$2:$D$467,0)-1+1,0)</f>
        <v>#VALUE!</v>
      </c>
      <c r="Q16" s="164" t="e">
        <f ca="1">OFFSET(INDEX('[1]SHIPMENTS - TOTAL'!$E$8:$BF$467,MATCH($C$12,'[1]SHIPMENTS - TOTAL'!$C$8:$C$25,0),MATCH(Q$13,'[1]SHIPMENTS - TOTAL'!$E$7:$BF$7,0)),MATCH($C$9,'[1]SHIPMENTS - TOTAL'!$D$2:$D$467,0)-1+1,0)</f>
        <v>#VALUE!</v>
      </c>
      <c r="R16" s="164" t="e">
        <f ca="1">OFFSET(INDEX('[1]SHIPMENTS - TOTAL'!$E$8:$BF$467,MATCH($C$12,'[1]SHIPMENTS - TOTAL'!$C$8:$C$25,0),MATCH(R$13,'[1]SHIPMENTS - TOTAL'!$E$7:$BF$7,0)),MATCH($C$9,'[1]SHIPMENTS - TOTAL'!$D$2:$D$467,0)-1+1,0)</f>
        <v>#VALUE!</v>
      </c>
      <c r="S16" s="164" t="e">
        <f ca="1">OFFSET(INDEX('[1]SHIPMENTS - TOTAL'!$E$8:$BF$467,MATCH($C$12,'[1]SHIPMENTS - TOTAL'!$C$8:$C$25,0),MATCH(S$13,'[1]SHIPMENTS - TOTAL'!$E$7:$BF$7,0)),MATCH($C$9,'[1]SHIPMENTS - TOTAL'!$D$2:$D$467,0)-1+1,0)</f>
        <v>#VALUE!</v>
      </c>
      <c r="T16" s="164" t="e">
        <f ca="1">OFFSET(INDEX('[1]SHIPMENTS - TOTAL'!$E$8:$BF$467,MATCH($C$12,'[1]SHIPMENTS - TOTAL'!$C$8:$C$25,0),MATCH(T$13,'[1]SHIPMENTS - TOTAL'!$E$7:$BF$7,0)),MATCH($C$9,'[1]SHIPMENTS - TOTAL'!$D$2:$D$467,0)-1+1,0)</f>
        <v>#VALUE!</v>
      </c>
      <c r="U16" s="164" t="e">
        <f ca="1">OFFSET(INDEX('[1]SHIPMENTS - TOTAL'!$E$8:$BF$467,MATCH($C$12,'[1]SHIPMENTS - TOTAL'!$C$8:$C$25,0),MATCH(U$13,'[1]SHIPMENTS - TOTAL'!$E$7:$BF$7,0)),MATCH($C$9,'[1]SHIPMENTS - TOTAL'!$D$2:$D$467,0)-1+1,0)</f>
        <v>#VALUE!</v>
      </c>
      <c r="V16" s="164" t="e">
        <f ca="1">OFFSET(INDEX('[1]SHIPMENTS - TOTAL'!$E$8:$BF$467,MATCH($C$12,'[1]SHIPMENTS - TOTAL'!$C$8:$C$25,0),MATCH(V$13,'[1]SHIPMENTS - TOTAL'!$E$7:$BF$7,0)),MATCH($C$9,'[1]SHIPMENTS - TOTAL'!$D$2:$D$467,0)-1+1,0)</f>
        <v>#VALUE!</v>
      </c>
      <c r="W16" s="164" t="e">
        <f ca="1">OFFSET(INDEX('[1]SHIPMENTS - TOTAL'!$E$8:$BF$467,MATCH($C$12,'[1]SHIPMENTS - TOTAL'!$C$8:$C$25,0),MATCH(W$13,'[1]SHIPMENTS - TOTAL'!$E$7:$BF$7,0)),MATCH($C$9,'[1]SHIPMENTS - TOTAL'!$D$2:$D$467,0)-1+1,0)</f>
        <v>#VALUE!</v>
      </c>
      <c r="X16" s="164" t="e">
        <f ca="1">OFFSET(INDEX('[1]SHIPMENTS - TOTAL'!$E$8:$BF$467,MATCH($C$12,'[1]SHIPMENTS - TOTAL'!$C$8:$C$25,0),MATCH(X$13,'[1]SHIPMENTS - TOTAL'!$E$7:$BF$7,0)),MATCH($C$9,'[1]SHIPMENTS - TOTAL'!$D$2:$D$467,0)-1+1,0)</f>
        <v>#VALUE!</v>
      </c>
      <c r="Y16" s="164" t="e">
        <f ca="1">OFFSET(INDEX('[1]SHIPMENTS - TOTAL'!$E$8:$BF$467,MATCH($C$12,'[1]SHIPMENTS - TOTAL'!$C$8:$C$25,0),MATCH(Y$13,'[1]SHIPMENTS - TOTAL'!$E$7:$BF$7,0)),MATCH($C$9,'[1]SHIPMENTS - TOTAL'!$D$2:$D$467,0)-1+1,0)</f>
        <v>#VALUE!</v>
      </c>
      <c r="Z16" s="164" t="e">
        <f ca="1">OFFSET(INDEX('[1]SHIPMENTS - TOTAL'!$E$8:$BF$467,MATCH($C$12,'[1]SHIPMENTS - TOTAL'!$C$8:$C$25,0),MATCH(Z$13,'[1]SHIPMENTS - TOTAL'!$E$7:$BF$7,0)),MATCH($C$9,'[1]SHIPMENTS - TOTAL'!$D$2:$D$467,0)-1+1,0)</f>
        <v>#VALUE!</v>
      </c>
      <c r="AA16" s="164" t="e">
        <f ca="1">OFFSET(INDEX('[1]SHIPMENTS - TOTAL'!$E$8:$BF$467,MATCH($C$12,'[1]SHIPMENTS - TOTAL'!$C$8:$C$25,0),MATCH(AA$13,'[1]SHIPMENTS - TOTAL'!$E$7:$BF$7,0)),MATCH($C$9,'[1]SHIPMENTS - TOTAL'!$D$2:$D$467,0)-1+1,0)</f>
        <v>#VALUE!</v>
      </c>
      <c r="AB16" s="164" t="e">
        <f ca="1">OFFSET(INDEX('[1]SHIPMENTS - TOTAL'!$E$8:$BF$467,MATCH($C$12,'[1]SHIPMENTS - TOTAL'!$C$8:$C$25,0),MATCH(AB$13,'[1]SHIPMENTS - TOTAL'!$E$7:$BF$7,0)),MATCH($C$9,'[1]SHIPMENTS - TOTAL'!$D$2:$D$467,0)-1+1,0)</f>
        <v>#VALUE!</v>
      </c>
      <c r="AC16" s="164" t="e">
        <f ca="1">OFFSET(INDEX('[1]SHIPMENTS - TOTAL'!$E$8:$BF$467,MATCH($C$12,'[1]SHIPMENTS - TOTAL'!$C$8:$C$25,0),MATCH(AC$13,'[1]SHIPMENTS - TOTAL'!$E$7:$BF$7,0)),MATCH($C$9,'[1]SHIPMENTS - TOTAL'!$D$2:$D$467,0)-1+1,0)</f>
        <v>#VALUE!</v>
      </c>
      <c r="AD16" s="164" t="e">
        <f ca="1">OFFSET(INDEX('[1]SHIPMENTS - TOTAL'!$E$8:$BF$467,MATCH($C$12,'[1]SHIPMENTS - TOTAL'!$C$8:$C$25,0),MATCH(AD$13,'[1]SHIPMENTS - TOTAL'!$E$7:$BF$7,0)),MATCH($C$9,'[1]SHIPMENTS - TOTAL'!$D$2:$D$467,0)-1+1,0)</f>
        <v>#VALUE!</v>
      </c>
      <c r="AE16" s="164" t="e">
        <f ca="1">OFFSET(INDEX('[1]SHIPMENTS - TOTAL'!$E$8:$BF$467,MATCH($C$12,'[1]SHIPMENTS - TOTAL'!$C$8:$C$25,0),MATCH(AE$13,'[1]SHIPMENTS - TOTAL'!$E$7:$BF$7,0)),MATCH($C$9,'[1]SHIPMENTS - TOTAL'!$D$2:$D$467,0)-1+1,0)</f>
        <v>#VALUE!</v>
      </c>
      <c r="AF16" s="164" t="e">
        <f ca="1">OFFSET(INDEX('[1]SHIPMENTS - TOTAL'!$E$8:$BF$467,MATCH($C$12,'[1]SHIPMENTS - TOTAL'!$C$8:$C$25,0),MATCH(AF$13,'[1]SHIPMENTS - TOTAL'!$E$7:$BF$7,0)),MATCH($C$9,'[1]SHIPMENTS - TOTAL'!$D$2:$D$467,0)-1+1,0)</f>
        <v>#VALUE!</v>
      </c>
      <c r="AG16" s="164" t="e">
        <f ca="1">OFFSET(INDEX('[1]SHIPMENTS - TOTAL'!$E$8:$BF$467,MATCH($C$12,'[1]SHIPMENTS - TOTAL'!$C$8:$C$25,0),MATCH(AG$13,'[1]SHIPMENTS - TOTAL'!$E$7:$BF$7,0)),MATCH($C$9,'[1]SHIPMENTS - TOTAL'!$D$2:$D$467,0)-1+1,0)</f>
        <v>#VALUE!</v>
      </c>
      <c r="AH16" s="164" t="e">
        <f ca="1">OFFSET(INDEX('[1]SHIPMENTS - TOTAL'!$E$8:$BF$467,MATCH($C$12,'[1]SHIPMENTS - TOTAL'!$C$8:$C$25,0),MATCH(AH$13,'[1]SHIPMENTS - TOTAL'!$E$7:$BF$7,0)),MATCH($C$9,'[1]SHIPMENTS - TOTAL'!$D$2:$D$467,0)-1+1,0)</f>
        <v>#VALUE!</v>
      </c>
      <c r="AI16" s="164" t="e">
        <f ca="1">OFFSET(INDEX('[1]SHIPMENTS - TOTAL'!$E$8:$BF$467,MATCH($C$12,'[1]SHIPMENTS - TOTAL'!$C$8:$C$25,0),MATCH(AI$13,'[1]SHIPMENTS - TOTAL'!$E$7:$BF$7,0)),MATCH($C$9,'[1]SHIPMENTS - TOTAL'!$D$2:$D$467,0)-1+1,0)</f>
        <v>#VALUE!</v>
      </c>
      <c r="AJ16" s="164" t="e">
        <f ca="1">OFFSET(INDEX('[1]SHIPMENTS - TOTAL'!$E$8:$BF$467,MATCH($C$12,'[1]SHIPMENTS - TOTAL'!$C$8:$C$25,0),MATCH(AJ$13,'[1]SHIPMENTS - TOTAL'!$E$7:$BF$7,0)),MATCH($C$9,'[1]SHIPMENTS - TOTAL'!$D$2:$D$467,0)-1+1,0)</f>
        <v>#VALUE!</v>
      </c>
      <c r="AK16" s="164" t="e">
        <f ca="1">OFFSET(INDEX('[1]SHIPMENTS - TOTAL'!$E$8:$BF$467,MATCH($C$12,'[1]SHIPMENTS - TOTAL'!$C$8:$C$25,0),MATCH(AK$13,'[1]SHIPMENTS - TOTAL'!$E$7:$BF$7,0)),MATCH($C$9,'[1]SHIPMENTS - TOTAL'!$D$2:$D$467,0)-1+1,0)</f>
        <v>#VALUE!</v>
      </c>
      <c r="AL16" s="164" t="e">
        <f ca="1">OFFSET(INDEX('[1]SHIPMENTS - TOTAL'!$E$8:$BF$467,MATCH($C$12,'[1]SHIPMENTS - TOTAL'!$C$8:$C$25,0),MATCH(AL$13,'[1]SHIPMENTS - TOTAL'!$E$7:$BF$7,0)),MATCH($C$9,'[1]SHIPMENTS - TOTAL'!$D$2:$D$467,0)-1+1,0)</f>
        <v>#VALUE!</v>
      </c>
      <c r="AM16" s="164" t="e">
        <f ca="1">OFFSET(INDEX('[1]SHIPMENTS - TOTAL'!$E$8:$BF$467,MATCH($C$12,'[1]SHIPMENTS - TOTAL'!$C$8:$C$25,0),MATCH(AM$13,'[1]SHIPMENTS - TOTAL'!$E$7:$BF$7,0)),MATCH($C$9,'[1]SHIPMENTS - TOTAL'!$D$2:$D$467,0)-1+1,0)</f>
        <v>#VALUE!</v>
      </c>
      <c r="AN16" s="164" t="e">
        <f ca="1">OFFSET(INDEX('[1]SHIPMENTS - TOTAL'!$E$8:$BF$467,MATCH($C$12,'[1]SHIPMENTS - TOTAL'!$C$8:$C$25,0),MATCH(AN$13,'[1]SHIPMENTS - TOTAL'!$E$7:$BF$7,0)),MATCH($C$9,'[1]SHIPMENTS - TOTAL'!$D$2:$D$467,0)-1+1,0)</f>
        <v>#VALUE!</v>
      </c>
      <c r="AO16" s="164" t="e">
        <f ca="1">OFFSET(INDEX('[1]SHIPMENTS - TOTAL'!$E$8:$BF$467,MATCH($C$12,'[1]SHIPMENTS - TOTAL'!$C$8:$C$25,0),MATCH(AO$13,'[1]SHIPMENTS - TOTAL'!$E$7:$BF$7,0)),MATCH($C$9,'[1]SHIPMENTS - TOTAL'!$D$2:$D$467,0)-1+1,0)</f>
        <v>#VALUE!</v>
      </c>
      <c r="AP16" s="164" t="e">
        <f ca="1">OFFSET(INDEX('[1]SHIPMENTS - TOTAL'!$E$8:$BF$467,MATCH($C$12,'[1]SHIPMENTS - TOTAL'!$C$8:$C$25,0),MATCH(AP$13,'[1]SHIPMENTS - TOTAL'!$E$7:$BF$7,0)),MATCH($C$9,'[1]SHIPMENTS - TOTAL'!$D$2:$D$467,0)-1+1,0)</f>
        <v>#VALUE!</v>
      </c>
      <c r="AQ16" s="164" t="e">
        <f ca="1">OFFSET(INDEX('[1]SHIPMENTS - TOTAL'!$E$8:$BF$467,MATCH($C$12,'[1]SHIPMENTS - TOTAL'!$C$8:$C$25,0),MATCH(AQ$13,'[1]SHIPMENTS - TOTAL'!$E$7:$BF$7,0)),MATCH($C$9,'[1]SHIPMENTS - TOTAL'!$D$2:$D$467,0)-1+1,0)</f>
        <v>#VALUE!</v>
      </c>
      <c r="AR16" s="164" t="e">
        <f ca="1">OFFSET(INDEX('[1]SHIPMENTS - TOTAL'!$E$8:$BF$467,MATCH($C$12,'[1]SHIPMENTS - TOTAL'!$C$8:$C$25,0),MATCH(AR$13,'[1]SHIPMENTS - TOTAL'!$E$7:$BF$7,0)),MATCH($C$9,'[1]SHIPMENTS - TOTAL'!$D$2:$D$467,0)-1+1,0)</f>
        <v>#VALUE!</v>
      </c>
      <c r="AS16" s="164" t="e">
        <f ca="1">OFFSET(INDEX('[1]SHIPMENTS - TOTAL'!$E$8:$BF$467,MATCH($C$12,'[1]SHIPMENTS - TOTAL'!$C$8:$C$25,0),MATCH(AS$13,'[1]SHIPMENTS - TOTAL'!$E$7:$BF$7,0)),MATCH($C$9,'[1]SHIPMENTS - TOTAL'!$D$2:$D$467,0)-1+1,0)</f>
        <v>#VALUE!</v>
      </c>
      <c r="AT16" s="164" t="e">
        <f ca="1">OFFSET(INDEX('[1]SHIPMENTS - TOTAL'!$E$8:$BF$467,MATCH($C$12,'[1]SHIPMENTS - TOTAL'!$C$8:$C$25,0),MATCH(AT$13,'[1]SHIPMENTS - TOTAL'!$E$7:$BF$7,0)),MATCH($C$9,'[1]SHIPMENTS - TOTAL'!$D$2:$D$467,0)-1+1,0)</f>
        <v>#VALUE!</v>
      </c>
      <c r="AU16" s="164" t="e">
        <f ca="1">OFFSET(INDEX('[1]SHIPMENTS - TOTAL'!$E$8:$BF$467,MATCH($C$12,'[1]SHIPMENTS - TOTAL'!$C$8:$C$25,0),MATCH(AU$13,'[1]SHIPMENTS - TOTAL'!$E$7:$BF$7,0)),MATCH($C$9,'[1]SHIPMENTS - TOTAL'!$D$2:$D$467,0)-1+1,0)</f>
        <v>#VALUE!</v>
      </c>
      <c r="AV16" s="164" t="e">
        <f ca="1">OFFSET(INDEX('[1]SHIPMENTS - TOTAL'!$E$8:$BF$467,MATCH($C$12,'[1]SHIPMENTS - TOTAL'!$C$8:$C$25,0),MATCH(AV$13,'[1]SHIPMENTS - TOTAL'!$E$7:$BF$7,0)),MATCH($C$9,'[1]SHIPMENTS - TOTAL'!$D$2:$D$467,0)-1+1,0)</f>
        <v>#VALUE!</v>
      </c>
      <c r="AW16" s="164" t="e">
        <f ca="1">OFFSET(INDEX('[1]SHIPMENTS - TOTAL'!$E$8:$BF$467,MATCH($C$12,'[1]SHIPMENTS - TOTAL'!$C$8:$C$25,0),MATCH(AW$13,'[1]SHIPMENTS - TOTAL'!$E$7:$BF$7,0)),MATCH($C$9,'[1]SHIPMENTS - TOTAL'!$D$2:$D$467,0)-1+1,0)</f>
        <v>#VALUE!</v>
      </c>
      <c r="AX16" s="164" t="e">
        <f ca="1">OFFSET(INDEX('[1]SHIPMENTS - TOTAL'!$E$8:$BF$467,MATCH($C$12,'[1]SHIPMENTS - TOTAL'!$C$8:$C$25,0),MATCH(AX$13,'[1]SHIPMENTS - TOTAL'!$E$7:$BF$7,0)),MATCH($C$9,'[1]SHIPMENTS - TOTAL'!$D$2:$D$467,0)-1+1,0)</f>
        <v>#VALUE!</v>
      </c>
      <c r="AY16" s="164" t="e">
        <f ca="1">OFFSET(INDEX('[1]SHIPMENTS - TOTAL'!$E$8:$BF$467,MATCH($C$12,'[1]SHIPMENTS - TOTAL'!$C$8:$C$25,0),MATCH(AY$13,'[1]SHIPMENTS - TOTAL'!$E$7:$BF$7,0)),MATCH($C$9,'[1]SHIPMENTS - TOTAL'!$D$2:$D$467,0)-1+1,0)</f>
        <v>#VALUE!</v>
      </c>
      <c r="AZ16" s="164" t="e">
        <f ca="1">OFFSET(INDEX('[1]SHIPMENTS - TOTAL'!$E$8:$BF$467,MATCH($C$12,'[1]SHIPMENTS - TOTAL'!$C$8:$C$25,0),MATCH(AZ$13,'[1]SHIPMENTS - TOTAL'!$E$7:$BF$7,0)),MATCH($C$9,'[1]SHIPMENTS - TOTAL'!$D$2:$D$467,0)-1+1,0)</f>
        <v>#VALUE!</v>
      </c>
      <c r="BA16" s="159"/>
    </row>
    <row r="17" spans="1:53">
      <c r="A17" s="145"/>
      <c r="B17" s="155"/>
      <c r="C17" s="162" t="s">
        <v>155</v>
      </c>
      <c r="D17" s="163" t="s">
        <v>151</v>
      </c>
      <c r="E17" s="164" t="e">
        <f t="shared" ref="E17:AZ17" ca="1" si="0">SUM(E15:E16)</f>
        <v>#VALUE!</v>
      </c>
      <c r="F17" s="164" t="e">
        <f t="shared" ca="1" si="0"/>
        <v>#VALUE!</v>
      </c>
      <c r="G17" s="164" t="e">
        <f t="shared" ca="1" si="0"/>
        <v>#VALUE!</v>
      </c>
      <c r="H17" s="164" t="e">
        <f t="shared" ca="1" si="0"/>
        <v>#VALUE!</v>
      </c>
      <c r="I17" s="164" t="e">
        <f t="shared" ca="1" si="0"/>
        <v>#VALUE!</v>
      </c>
      <c r="J17" s="164" t="e">
        <f t="shared" ca="1" si="0"/>
        <v>#VALUE!</v>
      </c>
      <c r="K17" s="164" t="e">
        <f t="shared" ca="1" si="0"/>
        <v>#VALUE!</v>
      </c>
      <c r="L17" s="164" t="e">
        <f t="shared" ca="1" si="0"/>
        <v>#VALUE!</v>
      </c>
      <c r="M17" s="164" t="e">
        <f t="shared" ca="1" si="0"/>
        <v>#VALUE!</v>
      </c>
      <c r="N17" s="164" t="e">
        <f t="shared" ca="1" si="0"/>
        <v>#VALUE!</v>
      </c>
      <c r="O17" s="164" t="e">
        <f t="shared" ca="1" si="0"/>
        <v>#VALUE!</v>
      </c>
      <c r="P17" s="164" t="e">
        <f t="shared" ca="1" si="0"/>
        <v>#VALUE!</v>
      </c>
      <c r="Q17" s="164" t="e">
        <f t="shared" ca="1" si="0"/>
        <v>#VALUE!</v>
      </c>
      <c r="R17" s="164" t="e">
        <f t="shared" ca="1" si="0"/>
        <v>#VALUE!</v>
      </c>
      <c r="S17" s="164" t="e">
        <f t="shared" ca="1" si="0"/>
        <v>#VALUE!</v>
      </c>
      <c r="T17" s="164" t="e">
        <f t="shared" ca="1" si="0"/>
        <v>#VALUE!</v>
      </c>
      <c r="U17" s="164" t="e">
        <f t="shared" ca="1" si="0"/>
        <v>#VALUE!</v>
      </c>
      <c r="V17" s="164" t="e">
        <f t="shared" ca="1" si="0"/>
        <v>#VALUE!</v>
      </c>
      <c r="W17" s="164" t="e">
        <f t="shared" ca="1" si="0"/>
        <v>#VALUE!</v>
      </c>
      <c r="X17" s="164" t="e">
        <f t="shared" ca="1" si="0"/>
        <v>#VALUE!</v>
      </c>
      <c r="Y17" s="164" t="e">
        <f t="shared" ca="1" si="0"/>
        <v>#VALUE!</v>
      </c>
      <c r="Z17" s="164" t="e">
        <f t="shared" ca="1" si="0"/>
        <v>#VALUE!</v>
      </c>
      <c r="AA17" s="164" t="e">
        <f t="shared" ca="1" si="0"/>
        <v>#VALUE!</v>
      </c>
      <c r="AB17" s="164" t="e">
        <f t="shared" ca="1" si="0"/>
        <v>#VALUE!</v>
      </c>
      <c r="AC17" s="164" t="e">
        <f t="shared" ca="1" si="0"/>
        <v>#VALUE!</v>
      </c>
      <c r="AD17" s="164" t="e">
        <f t="shared" ca="1" si="0"/>
        <v>#VALUE!</v>
      </c>
      <c r="AE17" s="164" t="e">
        <f t="shared" ca="1" si="0"/>
        <v>#VALUE!</v>
      </c>
      <c r="AF17" s="164" t="e">
        <f t="shared" ca="1" si="0"/>
        <v>#VALUE!</v>
      </c>
      <c r="AG17" s="164" t="e">
        <f t="shared" ca="1" si="0"/>
        <v>#VALUE!</v>
      </c>
      <c r="AH17" s="164" t="e">
        <f t="shared" ca="1" si="0"/>
        <v>#VALUE!</v>
      </c>
      <c r="AI17" s="164" t="e">
        <f t="shared" ca="1" si="0"/>
        <v>#VALUE!</v>
      </c>
      <c r="AJ17" s="164" t="e">
        <f t="shared" ca="1" si="0"/>
        <v>#VALUE!</v>
      </c>
      <c r="AK17" s="164" t="e">
        <f t="shared" ca="1" si="0"/>
        <v>#VALUE!</v>
      </c>
      <c r="AL17" s="164" t="e">
        <f t="shared" ca="1" si="0"/>
        <v>#VALUE!</v>
      </c>
      <c r="AM17" s="164" t="e">
        <f t="shared" ca="1" si="0"/>
        <v>#VALUE!</v>
      </c>
      <c r="AN17" s="164" t="e">
        <f t="shared" ca="1" si="0"/>
        <v>#VALUE!</v>
      </c>
      <c r="AO17" s="164" t="e">
        <f t="shared" ca="1" si="0"/>
        <v>#VALUE!</v>
      </c>
      <c r="AP17" s="164" t="e">
        <f t="shared" ca="1" si="0"/>
        <v>#VALUE!</v>
      </c>
      <c r="AQ17" s="164" t="e">
        <f t="shared" ca="1" si="0"/>
        <v>#VALUE!</v>
      </c>
      <c r="AR17" s="164" t="e">
        <f t="shared" ca="1" si="0"/>
        <v>#VALUE!</v>
      </c>
      <c r="AS17" s="164" t="e">
        <f t="shared" ca="1" si="0"/>
        <v>#VALUE!</v>
      </c>
      <c r="AT17" s="164" t="e">
        <f t="shared" ca="1" si="0"/>
        <v>#VALUE!</v>
      </c>
      <c r="AU17" s="164" t="e">
        <f t="shared" ca="1" si="0"/>
        <v>#VALUE!</v>
      </c>
      <c r="AV17" s="164" t="e">
        <f t="shared" ca="1" si="0"/>
        <v>#VALUE!</v>
      </c>
      <c r="AW17" s="164" t="e">
        <f t="shared" ca="1" si="0"/>
        <v>#VALUE!</v>
      </c>
      <c r="AX17" s="164" t="e">
        <f t="shared" ca="1" si="0"/>
        <v>#VALUE!</v>
      </c>
      <c r="AY17" s="164" t="e">
        <f t="shared" ca="1" si="0"/>
        <v>#VALUE!</v>
      </c>
      <c r="AZ17" s="164" t="e">
        <f t="shared" ca="1" si="0"/>
        <v>#VALUE!</v>
      </c>
      <c r="BA17" s="159"/>
    </row>
    <row r="18" spans="1:53">
      <c r="A18" s="145"/>
      <c r="B18" s="155"/>
      <c r="C18" s="162" t="s">
        <v>156</v>
      </c>
      <c r="D18" s="163" t="s">
        <v>151</v>
      </c>
      <c r="E18" s="164" t="e">
        <f ca="1">OFFSET(INDEX('[1]STOCK - TOTAL'!$E$8:$BF$305,MATCH($C$12,'[1]STOCK - TOTAL'!$C$8:$C$16,0),MATCH(E$13,'[1]STOCK - TOTAL'!$E$7:$BF$7,0)),MATCH($C$9,'[1]STOCK - TOTAL'!$D:$D,0)-2,0)</f>
        <v>#VALUE!</v>
      </c>
      <c r="F18" s="164" t="e">
        <f ca="1">OFFSET(INDEX('[1]STOCK - TOTAL'!$E$8:$BF$305,MATCH($C$12,'[1]STOCK - TOTAL'!$C$8:$C$16,0),MATCH(F$13,'[1]STOCK - TOTAL'!$E$7:$BF$7,0)),MATCH($C$9,'[1]STOCK - TOTAL'!$D:$D,0)-2,0)</f>
        <v>#VALUE!</v>
      </c>
      <c r="G18" s="164" t="e">
        <f ca="1">OFFSET(INDEX('[1]STOCK - TOTAL'!$E$8:$BF$305,MATCH($C$12,'[1]STOCK - TOTAL'!$C$8:$C$16,0),MATCH(G$13,'[1]STOCK - TOTAL'!$E$7:$BF$7,0)),MATCH($C$9,'[1]STOCK - TOTAL'!$D:$D,0)-2,0)</f>
        <v>#VALUE!</v>
      </c>
      <c r="H18" s="164" t="e">
        <f ca="1">OFFSET(INDEX('[1]STOCK - TOTAL'!$E$8:$BF$305,MATCH($C$12,'[1]STOCK - TOTAL'!$C$8:$C$16,0),MATCH(H$13,'[1]STOCK - TOTAL'!$E$7:$BF$7,0)),MATCH($C$9,'[1]STOCK - TOTAL'!$D:$D,0)-2,0)</f>
        <v>#VALUE!</v>
      </c>
      <c r="I18" s="164" t="e">
        <f ca="1">OFFSET(INDEX('[1]STOCK - TOTAL'!$E$8:$BF$305,MATCH($C$12,'[1]STOCK - TOTAL'!$C$8:$C$16,0),MATCH(I$13,'[1]STOCK - TOTAL'!$E$7:$BF$7,0)),MATCH($C$9,'[1]STOCK - TOTAL'!$D:$D,0)-2,0)</f>
        <v>#VALUE!</v>
      </c>
      <c r="J18" s="164" t="e">
        <f ca="1">OFFSET(INDEX('[1]STOCK - TOTAL'!$E$8:$BF$305,MATCH($C$12,'[1]STOCK - TOTAL'!$C$8:$C$16,0),MATCH(J$13,'[1]STOCK - TOTAL'!$E$7:$BF$7,0)),MATCH($C$9,'[1]STOCK - TOTAL'!$D:$D,0)-2,0)</f>
        <v>#VALUE!</v>
      </c>
      <c r="K18" s="164" t="e">
        <f ca="1">OFFSET(INDEX('[1]STOCK - TOTAL'!$E$8:$BF$305,MATCH($C$12,'[1]STOCK - TOTAL'!$C$8:$C$16,0),MATCH(K$13,'[1]STOCK - TOTAL'!$E$7:$BF$7,0)),MATCH($C$9,'[1]STOCK - TOTAL'!$D:$D,0)-2,0)</f>
        <v>#VALUE!</v>
      </c>
      <c r="L18" s="164" t="e">
        <f ca="1">OFFSET(INDEX('[1]STOCK - TOTAL'!$E$8:$BF$305,MATCH($C$12,'[1]STOCK - TOTAL'!$C$8:$C$16,0),MATCH(L$13,'[1]STOCK - TOTAL'!$E$7:$BF$7,0)),MATCH($C$9,'[1]STOCK - TOTAL'!$D:$D,0)-2,0)</f>
        <v>#VALUE!</v>
      </c>
      <c r="M18" s="164" t="e">
        <f ca="1">OFFSET(INDEX('[1]STOCK - TOTAL'!$E$8:$BF$305,MATCH($C$12,'[1]STOCK - TOTAL'!$C$8:$C$16,0),MATCH(M$13,'[1]STOCK - TOTAL'!$E$7:$BF$7,0)),MATCH($C$9,'[1]STOCK - TOTAL'!$D:$D,0)-2,0)</f>
        <v>#VALUE!</v>
      </c>
      <c r="N18" s="164" t="e">
        <f ca="1">OFFSET(INDEX('[1]STOCK - TOTAL'!$E$8:$BF$305,MATCH($C$12,'[1]STOCK - TOTAL'!$C$8:$C$16,0),MATCH(N$13,'[1]STOCK - TOTAL'!$E$7:$BF$7,0)),MATCH($C$9,'[1]STOCK - TOTAL'!$D:$D,0)-2,0)</f>
        <v>#VALUE!</v>
      </c>
      <c r="O18" s="164" t="e">
        <f ca="1">OFFSET(INDEX('[1]STOCK - TOTAL'!$E$8:$BF$305,MATCH($C$12,'[1]STOCK - TOTAL'!$C$8:$C$16,0),MATCH(O$13,'[1]STOCK - TOTAL'!$E$7:$BF$7,0)),MATCH($C$9,'[1]STOCK - TOTAL'!$D:$D,0)-2,0)</f>
        <v>#VALUE!</v>
      </c>
      <c r="P18" s="164" t="e">
        <f ca="1">OFFSET(INDEX('[1]STOCK - TOTAL'!$E$8:$BF$305,MATCH($C$12,'[1]STOCK - TOTAL'!$C$8:$C$16,0),MATCH(P$13,'[1]STOCK - TOTAL'!$E$7:$BF$7,0)),MATCH($C$9,'[1]STOCK - TOTAL'!$D:$D,0)-2,0)</f>
        <v>#VALUE!</v>
      </c>
      <c r="Q18" s="164" t="e">
        <f ca="1">OFFSET(INDEX('[1]STOCK - TOTAL'!$E$8:$BF$305,MATCH($C$12,'[1]STOCK - TOTAL'!$C$8:$C$16,0),MATCH(Q$13,'[1]STOCK - TOTAL'!$E$7:$BF$7,0)),MATCH($C$9,'[1]STOCK - TOTAL'!$D:$D,0)-2,0)</f>
        <v>#VALUE!</v>
      </c>
      <c r="R18" s="164" t="e">
        <f ca="1">OFFSET(INDEX('[1]STOCK - TOTAL'!$E$8:$BF$305,MATCH($C$12,'[1]STOCK - TOTAL'!$C$8:$C$16,0),MATCH(R$13,'[1]STOCK - TOTAL'!$E$7:$BF$7,0)),MATCH($C$9,'[1]STOCK - TOTAL'!$D:$D,0)-2,0)</f>
        <v>#VALUE!</v>
      </c>
      <c r="S18" s="164" t="e">
        <f ca="1">OFFSET(INDEX('[1]STOCK - TOTAL'!$E$8:$BF$305,MATCH($C$12,'[1]STOCK - TOTAL'!$C$8:$C$16,0),MATCH(S$13,'[1]STOCK - TOTAL'!$E$7:$BF$7,0)),MATCH($C$9,'[1]STOCK - TOTAL'!$D:$D,0)-2,0)</f>
        <v>#VALUE!</v>
      </c>
      <c r="T18" s="164" t="e">
        <f ca="1">OFFSET(INDEX('[1]STOCK - TOTAL'!$E$8:$BF$305,MATCH($C$12,'[1]STOCK - TOTAL'!$C$8:$C$16,0),MATCH(T$13,'[1]STOCK - TOTAL'!$E$7:$BF$7,0)),MATCH($C$9,'[1]STOCK - TOTAL'!$D:$D,0)-2,0)</f>
        <v>#VALUE!</v>
      </c>
      <c r="U18" s="164" t="e">
        <f ca="1">OFFSET(INDEX('[1]STOCK - TOTAL'!$E$8:$BF$305,MATCH($C$12,'[1]STOCK - TOTAL'!$C$8:$C$16,0),MATCH(U$13,'[1]STOCK - TOTAL'!$E$7:$BF$7,0)),MATCH($C$9,'[1]STOCK - TOTAL'!$D:$D,0)-2,0)</f>
        <v>#VALUE!</v>
      </c>
      <c r="V18" s="164" t="e">
        <f ca="1">OFFSET(INDEX('[1]STOCK - TOTAL'!$E$8:$BF$305,MATCH($C$12,'[1]STOCK - TOTAL'!$C$8:$C$16,0),MATCH(V$13,'[1]STOCK - TOTAL'!$E$7:$BF$7,0)),MATCH($C$9,'[1]STOCK - TOTAL'!$D:$D,0)-2,0)</f>
        <v>#VALUE!</v>
      </c>
      <c r="W18" s="164" t="e">
        <f ca="1">OFFSET(INDEX('[1]STOCK - TOTAL'!$E$8:$BF$305,MATCH($C$12,'[1]STOCK - TOTAL'!$C$8:$C$16,0),MATCH(W$13,'[1]STOCK - TOTAL'!$E$7:$BF$7,0)),MATCH($C$9,'[1]STOCK - TOTAL'!$D:$D,0)-2,0)</f>
        <v>#VALUE!</v>
      </c>
      <c r="X18" s="164" t="e">
        <f ca="1">OFFSET(INDEX('[1]STOCK - TOTAL'!$E$8:$BF$305,MATCH($C$12,'[1]STOCK - TOTAL'!$C$8:$C$16,0),MATCH(X$13,'[1]STOCK - TOTAL'!$E$7:$BF$7,0)),MATCH($C$9,'[1]STOCK - TOTAL'!$D:$D,0)-2,0)</f>
        <v>#VALUE!</v>
      </c>
      <c r="Y18" s="164" t="e">
        <f ca="1">OFFSET(INDEX('[1]STOCK - TOTAL'!$E$8:$BF$305,MATCH($C$12,'[1]STOCK - TOTAL'!$C$8:$C$16,0),MATCH(Y$13,'[1]STOCK - TOTAL'!$E$7:$BF$7,0)),MATCH($C$9,'[1]STOCK - TOTAL'!$D:$D,0)-2,0)</f>
        <v>#VALUE!</v>
      </c>
      <c r="Z18" s="164" t="e">
        <f ca="1">OFFSET(INDEX('[1]STOCK - TOTAL'!$E$8:$BF$305,MATCH($C$12,'[1]STOCK - TOTAL'!$C$8:$C$16,0),MATCH(Z$13,'[1]STOCK - TOTAL'!$E$7:$BF$7,0)),MATCH($C$9,'[1]STOCK - TOTAL'!$D:$D,0)-2,0)</f>
        <v>#VALUE!</v>
      </c>
      <c r="AA18" s="164" t="e">
        <f ca="1">OFFSET(INDEX('[1]STOCK - TOTAL'!$E$8:$BF$305,MATCH($C$12,'[1]STOCK - TOTAL'!$C$8:$C$16,0),MATCH(AA$13,'[1]STOCK - TOTAL'!$E$7:$BF$7,0)),MATCH($C$9,'[1]STOCK - TOTAL'!$D:$D,0)-2,0)</f>
        <v>#VALUE!</v>
      </c>
      <c r="AB18" s="164" t="e">
        <f ca="1">OFFSET(INDEX('[1]STOCK - TOTAL'!$E$8:$BF$305,MATCH($C$12,'[1]STOCK - TOTAL'!$C$8:$C$16,0),MATCH(AB$13,'[1]STOCK - TOTAL'!$E$7:$BF$7,0)),MATCH($C$9,'[1]STOCK - TOTAL'!$D:$D,0)-2,0)</f>
        <v>#VALUE!</v>
      </c>
      <c r="AC18" s="164" t="e">
        <f ca="1">OFFSET(INDEX('[1]STOCK - TOTAL'!$E$8:$BF$305,MATCH($C$12,'[1]STOCK - TOTAL'!$C$8:$C$16,0),MATCH(AC$13,'[1]STOCK - TOTAL'!$E$7:$BF$7,0)),MATCH($C$9,'[1]STOCK - TOTAL'!$D:$D,0)-2,0)</f>
        <v>#VALUE!</v>
      </c>
      <c r="AD18" s="164" t="e">
        <f ca="1">OFFSET(INDEX('[1]STOCK - TOTAL'!$E$8:$BF$305,MATCH($C$12,'[1]STOCK - TOTAL'!$C$8:$C$16,0),MATCH(AD$13,'[1]STOCK - TOTAL'!$E$7:$BF$7,0)),MATCH($C$9,'[1]STOCK - TOTAL'!$D:$D,0)-2,0)</f>
        <v>#VALUE!</v>
      </c>
      <c r="AE18" s="164" t="e">
        <f ca="1">OFFSET(INDEX('[1]STOCK - TOTAL'!$E$8:$BF$305,MATCH($C$12,'[1]STOCK - TOTAL'!$C$8:$C$16,0),MATCH(AE$13,'[1]STOCK - TOTAL'!$E$7:$BF$7,0)),MATCH($C$9,'[1]STOCK - TOTAL'!$D:$D,0)-2,0)</f>
        <v>#VALUE!</v>
      </c>
      <c r="AF18" s="164" t="e">
        <f ca="1">OFFSET(INDEX('[1]STOCK - TOTAL'!$E$8:$BF$305,MATCH($C$12,'[1]STOCK - TOTAL'!$C$8:$C$16,0),MATCH(AF$13,'[1]STOCK - TOTAL'!$E$7:$BF$7,0)),MATCH($C$9,'[1]STOCK - TOTAL'!$D:$D,0)-2,0)</f>
        <v>#VALUE!</v>
      </c>
      <c r="AG18" s="164" t="e">
        <f ca="1">OFFSET(INDEX('[1]STOCK - TOTAL'!$E$8:$BF$305,MATCH($C$12,'[1]STOCK - TOTAL'!$C$8:$C$16,0),MATCH(AG$13,'[1]STOCK - TOTAL'!$E$7:$BF$7,0)),MATCH($C$9,'[1]STOCK - TOTAL'!$D:$D,0)-2,0)</f>
        <v>#VALUE!</v>
      </c>
      <c r="AH18" s="164" t="e">
        <f ca="1">OFFSET(INDEX('[1]STOCK - TOTAL'!$E$8:$BF$305,MATCH($C$12,'[1]STOCK - TOTAL'!$C$8:$C$16,0),MATCH(AH$13,'[1]STOCK - TOTAL'!$E$7:$BF$7,0)),MATCH($C$9,'[1]STOCK - TOTAL'!$D:$D,0)-2,0)</f>
        <v>#VALUE!</v>
      </c>
      <c r="AI18" s="164" t="e">
        <f ca="1">OFFSET(INDEX('[1]STOCK - TOTAL'!$E$8:$BF$305,MATCH($C$12,'[1]STOCK - TOTAL'!$C$8:$C$16,0),MATCH(AI$13,'[1]STOCK - TOTAL'!$E$7:$BF$7,0)),MATCH($C$9,'[1]STOCK - TOTAL'!$D:$D,0)-2,0)</f>
        <v>#VALUE!</v>
      </c>
      <c r="AJ18" s="164" t="e">
        <f ca="1">OFFSET(INDEX('[1]STOCK - TOTAL'!$E$8:$BF$305,MATCH($C$12,'[1]STOCK - TOTAL'!$C$8:$C$16,0),MATCH(AJ$13,'[1]STOCK - TOTAL'!$E$7:$BF$7,0)),MATCH($C$9,'[1]STOCK - TOTAL'!$D:$D,0)-2,0)</f>
        <v>#VALUE!</v>
      </c>
      <c r="AK18" s="164" t="e">
        <f ca="1">OFFSET(INDEX('[1]STOCK - TOTAL'!$E$8:$BF$305,MATCH($C$12,'[1]STOCK - TOTAL'!$C$8:$C$16,0),MATCH(AK$13,'[1]STOCK - TOTAL'!$E$7:$BF$7,0)),MATCH($C$9,'[1]STOCK - TOTAL'!$D:$D,0)-2,0)</f>
        <v>#VALUE!</v>
      </c>
      <c r="AL18" s="164" t="e">
        <f ca="1">OFFSET(INDEX('[1]STOCK - TOTAL'!$E$8:$BF$305,MATCH($C$12,'[1]STOCK - TOTAL'!$C$8:$C$16,0),MATCH(AL$13,'[1]STOCK - TOTAL'!$E$7:$BF$7,0)),MATCH($C$9,'[1]STOCK - TOTAL'!$D:$D,0)-2,0)</f>
        <v>#VALUE!</v>
      </c>
      <c r="AM18" s="164" t="e">
        <f ca="1">OFFSET(INDEX('[1]STOCK - TOTAL'!$E$8:$BF$305,MATCH($C$12,'[1]STOCK - TOTAL'!$C$8:$C$16,0),MATCH(AM$13,'[1]STOCK - TOTAL'!$E$7:$BF$7,0)),MATCH($C$9,'[1]STOCK - TOTAL'!$D:$D,0)-2,0)</f>
        <v>#VALUE!</v>
      </c>
      <c r="AN18" s="164" t="e">
        <f ca="1">OFFSET(INDEX('[1]STOCK - TOTAL'!$E$8:$BF$305,MATCH($C$12,'[1]STOCK - TOTAL'!$C$8:$C$16,0),MATCH(AN$13,'[1]STOCK - TOTAL'!$E$7:$BF$7,0)),MATCH($C$9,'[1]STOCK - TOTAL'!$D:$D,0)-2,0)</f>
        <v>#VALUE!</v>
      </c>
      <c r="AO18" s="164" t="e">
        <f ca="1">OFFSET(INDEX('[1]STOCK - TOTAL'!$E$8:$BF$305,MATCH($C$12,'[1]STOCK - TOTAL'!$C$8:$C$16,0),MATCH(AO$13,'[1]STOCK - TOTAL'!$E$7:$BF$7,0)),MATCH($C$9,'[1]STOCK - TOTAL'!$D:$D,0)-2,0)</f>
        <v>#VALUE!</v>
      </c>
      <c r="AP18" s="164" t="e">
        <f ca="1">OFFSET(INDEX('[1]STOCK - TOTAL'!$E$8:$BF$305,MATCH($C$12,'[1]STOCK - TOTAL'!$C$8:$C$16,0),MATCH(AP$13,'[1]STOCK - TOTAL'!$E$7:$BF$7,0)),MATCH($C$9,'[1]STOCK - TOTAL'!$D:$D,0)-2,0)</f>
        <v>#VALUE!</v>
      </c>
      <c r="AQ18" s="164" t="e">
        <f ca="1">OFFSET(INDEX('[1]STOCK - TOTAL'!$E$8:$BF$305,MATCH($C$12,'[1]STOCK - TOTAL'!$C$8:$C$16,0),MATCH(AQ$13,'[1]STOCK - TOTAL'!$E$7:$BF$7,0)),MATCH($C$9,'[1]STOCK - TOTAL'!$D:$D,0)-2,0)</f>
        <v>#VALUE!</v>
      </c>
      <c r="AR18" s="164" t="e">
        <f ca="1">OFFSET(INDEX('[1]STOCK - TOTAL'!$E$8:$BF$305,MATCH($C$12,'[1]STOCK - TOTAL'!$C$8:$C$16,0),MATCH(AR$13,'[1]STOCK - TOTAL'!$E$7:$BF$7,0)),MATCH($C$9,'[1]STOCK - TOTAL'!$D:$D,0)-2,0)</f>
        <v>#VALUE!</v>
      </c>
      <c r="AS18" s="164" t="e">
        <f ca="1">OFFSET(INDEX('[1]STOCK - TOTAL'!$E$8:$BF$305,MATCH($C$12,'[1]STOCK - TOTAL'!$C$8:$C$16,0),MATCH(AS$13,'[1]STOCK - TOTAL'!$E$7:$BF$7,0)),MATCH($C$9,'[1]STOCK - TOTAL'!$D:$D,0)-2,0)</f>
        <v>#VALUE!</v>
      </c>
      <c r="AT18" s="164" t="e">
        <f ca="1">OFFSET(INDEX('[1]STOCK - TOTAL'!$E$8:$BF$305,MATCH($C$12,'[1]STOCK - TOTAL'!$C$8:$C$16,0),MATCH(AT$13,'[1]STOCK - TOTAL'!$E$7:$BF$7,0)),MATCH($C$9,'[1]STOCK - TOTAL'!$D:$D,0)-2,0)</f>
        <v>#VALUE!</v>
      </c>
      <c r="AU18" s="164" t="e">
        <f ca="1">OFFSET(INDEX('[1]STOCK - TOTAL'!$E$8:$BF$305,MATCH($C$12,'[1]STOCK - TOTAL'!$C$8:$C$16,0),MATCH(AU$13,'[1]STOCK - TOTAL'!$E$7:$BF$7,0)),MATCH($C$9,'[1]STOCK - TOTAL'!$D:$D,0)-2,0)</f>
        <v>#VALUE!</v>
      </c>
      <c r="AV18" s="164" t="e">
        <f ca="1">OFFSET(INDEX('[1]STOCK - TOTAL'!$E$8:$BF$305,MATCH($C$12,'[1]STOCK - TOTAL'!$C$8:$C$16,0),MATCH(AV$13,'[1]STOCK - TOTAL'!$E$7:$BF$7,0)),MATCH($C$9,'[1]STOCK - TOTAL'!$D:$D,0)-2,0)</f>
        <v>#VALUE!</v>
      </c>
      <c r="AW18" s="164" t="e">
        <f ca="1">OFFSET(INDEX('[1]STOCK - TOTAL'!$E$8:$BF$305,MATCH($C$12,'[1]STOCK - TOTAL'!$C$8:$C$16,0),MATCH(AW$13,'[1]STOCK - TOTAL'!$E$7:$BF$7,0)),MATCH($C$9,'[1]STOCK - TOTAL'!$D:$D,0)-2,0)</f>
        <v>#VALUE!</v>
      </c>
      <c r="AX18" s="164" t="e">
        <f ca="1">OFFSET(INDEX('[1]STOCK - TOTAL'!$E$8:$BF$305,MATCH($C$12,'[1]STOCK - TOTAL'!$C$8:$C$16,0),MATCH(AX$13,'[1]STOCK - TOTAL'!$E$7:$BF$7,0)),MATCH($C$9,'[1]STOCK - TOTAL'!$D:$D,0)-2,0)</f>
        <v>#VALUE!</v>
      </c>
      <c r="AY18" s="164" t="e">
        <f ca="1">OFFSET(INDEX('[1]STOCK - TOTAL'!$E$8:$BF$305,MATCH($C$12,'[1]STOCK - TOTAL'!$C$8:$C$16,0),MATCH(AY$13,'[1]STOCK - TOTAL'!$E$7:$BF$7,0)),MATCH($C$9,'[1]STOCK - TOTAL'!$D:$D,0)-2,0)</f>
        <v>#VALUE!</v>
      </c>
      <c r="AZ18" s="164" t="e">
        <f ca="1">OFFSET(INDEX('[1]STOCK - TOTAL'!$E$8:$BF$305,MATCH($C$12,'[1]STOCK - TOTAL'!$C$8:$C$16,0),MATCH(AZ$13,'[1]STOCK - TOTAL'!$E$7:$BF$7,0)),MATCH($C$9,'[1]STOCK - TOTAL'!$D:$D,0)-2,0)</f>
        <v>#VALUE!</v>
      </c>
      <c r="BA18" s="159"/>
    </row>
    <row r="19" spans="1:53" ht="17.25" thickBot="1">
      <c r="A19" s="145"/>
      <c r="B19" s="165"/>
      <c r="C19" s="166"/>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8"/>
    </row>
  </sheetData>
  <dataConsolid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B2:N83"/>
  <sheetViews>
    <sheetView zoomScale="90" zoomScaleNormal="90" workbookViewId="0">
      <selection activeCell="D1" sqref="D1"/>
    </sheetView>
  </sheetViews>
  <sheetFormatPr defaultColWidth="8.85546875" defaultRowHeight="15"/>
  <cols>
    <col min="1" max="1" width="8.85546875" style="1"/>
    <col min="2" max="2" width="35" style="1" customWidth="1"/>
    <col min="3" max="3" width="13.42578125" style="1" customWidth="1"/>
    <col min="4" max="4" width="11.28515625" style="1" bestFit="1" customWidth="1"/>
    <col min="5" max="5" width="9.85546875" style="1" customWidth="1"/>
    <col min="6" max="13" width="8.85546875" style="1"/>
    <col min="14" max="14" width="13.140625" style="1" bestFit="1" customWidth="1"/>
    <col min="15" max="16384" width="8.85546875" style="1"/>
  </cols>
  <sheetData>
    <row r="2" spans="2:14" ht="12.75" customHeight="1">
      <c r="B2" s="21"/>
      <c r="C2" s="22" t="s">
        <v>79</v>
      </c>
      <c r="D2" s="22" t="s">
        <v>77</v>
      </c>
      <c r="E2" s="22" t="s">
        <v>78</v>
      </c>
      <c r="F2" s="174" t="s">
        <v>2</v>
      </c>
      <c r="G2" s="174"/>
      <c r="H2" s="174"/>
      <c r="I2" s="174"/>
      <c r="J2" s="174"/>
      <c r="K2" s="174"/>
      <c r="L2" s="174"/>
      <c r="N2" s="136" t="s">
        <v>145</v>
      </c>
    </row>
    <row r="3" spans="2:14" ht="12.75" customHeight="1">
      <c r="B3" s="22" t="s">
        <v>17</v>
      </c>
      <c r="C3" s="21" t="s">
        <v>18</v>
      </c>
      <c r="D3" s="21">
        <v>365.25</v>
      </c>
      <c r="E3" s="21">
        <v>365</v>
      </c>
      <c r="F3" s="173" t="s">
        <v>93</v>
      </c>
      <c r="G3" s="173"/>
      <c r="H3" s="173"/>
      <c r="I3" s="173"/>
      <c r="J3" s="173"/>
      <c r="K3" s="173"/>
      <c r="L3" s="173"/>
      <c r="M3" s="83"/>
      <c r="N3" s="137" t="s">
        <v>127</v>
      </c>
    </row>
    <row r="4" spans="2:14" ht="12.75" customHeight="1">
      <c r="B4" s="22" t="s">
        <v>19</v>
      </c>
      <c r="C4" s="21" t="s">
        <v>20</v>
      </c>
      <c r="D4" s="21">
        <v>0.63</v>
      </c>
      <c r="E4" s="21">
        <v>1.29</v>
      </c>
      <c r="F4" s="173" t="s">
        <v>93</v>
      </c>
      <c r="G4" s="173"/>
      <c r="H4" s="173"/>
      <c r="I4" s="173"/>
      <c r="J4" s="173"/>
      <c r="K4" s="173"/>
      <c r="L4" s="173"/>
      <c r="N4" s="137" t="s">
        <v>16</v>
      </c>
    </row>
    <row r="5" spans="2:14">
      <c r="B5" s="22" t="s">
        <v>21</v>
      </c>
      <c r="C5" s="81" t="s">
        <v>22</v>
      </c>
      <c r="D5" s="21">
        <f>93.5-57.3</f>
        <v>36.200000000000003</v>
      </c>
      <c r="E5" s="21">
        <v>41.8</v>
      </c>
      <c r="F5" s="173" t="s">
        <v>93</v>
      </c>
      <c r="G5" s="173"/>
      <c r="H5" s="173"/>
      <c r="I5" s="173"/>
      <c r="J5" s="173"/>
      <c r="K5" s="173"/>
      <c r="L5" s="173"/>
      <c r="N5" s="137" t="s">
        <v>128</v>
      </c>
    </row>
    <row r="6" spans="2:14" ht="12.75" customHeight="1">
      <c r="B6" s="22" t="s">
        <v>80</v>
      </c>
      <c r="C6" s="21"/>
      <c r="D6" s="21"/>
      <c r="E6" s="21">
        <v>0.93</v>
      </c>
      <c r="F6" s="21" t="s">
        <v>32</v>
      </c>
      <c r="G6" s="76"/>
      <c r="H6" s="77"/>
      <c r="I6" s="77"/>
      <c r="J6" s="77"/>
      <c r="K6" s="77"/>
      <c r="L6" s="78"/>
      <c r="N6" s="137" t="s">
        <v>129</v>
      </c>
    </row>
    <row r="7" spans="2:14" ht="12.75" customHeight="1">
      <c r="N7" s="137" t="s">
        <v>130</v>
      </c>
    </row>
    <row r="8" spans="2:14" ht="15.75" customHeight="1">
      <c r="N8" s="137" t="s">
        <v>131</v>
      </c>
    </row>
    <row r="9" spans="2:14" ht="12.75" customHeight="1">
      <c r="B9" s="183"/>
      <c r="C9" s="175" t="s">
        <v>26</v>
      </c>
      <c r="D9" s="176"/>
      <c r="E9" s="175" t="s">
        <v>28</v>
      </c>
      <c r="F9" s="176"/>
      <c r="G9" s="177" t="s">
        <v>2</v>
      </c>
      <c r="H9" s="178"/>
      <c r="I9" s="179"/>
      <c r="N9" s="137" t="s">
        <v>132</v>
      </c>
    </row>
    <row r="10" spans="2:14" ht="12.75" customHeight="1">
      <c r="B10" s="184"/>
      <c r="C10" s="21" t="s">
        <v>29</v>
      </c>
      <c r="D10" s="21" t="s">
        <v>27</v>
      </c>
      <c r="E10" s="21" t="s">
        <v>29</v>
      </c>
      <c r="F10" s="21" t="s">
        <v>27</v>
      </c>
      <c r="G10" s="180"/>
      <c r="H10" s="181"/>
      <c r="I10" s="182"/>
      <c r="N10" s="137" t="s">
        <v>133</v>
      </c>
    </row>
    <row r="11" spans="2:14" ht="12.75" customHeight="1">
      <c r="B11" s="22" t="s">
        <v>24</v>
      </c>
      <c r="C11" s="21"/>
      <c r="D11" s="21">
        <v>1.2</v>
      </c>
      <c r="E11" s="21">
        <v>1.6</v>
      </c>
      <c r="F11" s="21">
        <v>1.2</v>
      </c>
      <c r="G11" s="21" t="s">
        <v>32</v>
      </c>
      <c r="H11" s="21"/>
      <c r="I11" s="21"/>
      <c r="N11" s="137" t="s">
        <v>134</v>
      </c>
    </row>
    <row r="12" spans="2:14" ht="12.75" customHeight="1">
      <c r="B12" s="22" t="s">
        <v>25</v>
      </c>
      <c r="C12" s="21">
        <v>1.6</v>
      </c>
      <c r="D12" s="21">
        <v>1.2</v>
      </c>
      <c r="E12" s="21">
        <v>1.6</v>
      </c>
      <c r="F12" s="21">
        <v>1.2</v>
      </c>
      <c r="G12" s="21" t="s">
        <v>32</v>
      </c>
      <c r="H12" s="21"/>
      <c r="I12" s="21"/>
      <c r="N12" s="137" t="s">
        <v>135</v>
      </c>
    </row>
    <row r="13" spans="2:14">
      <c r="N13" s="137" t="s">
        <v>136</v>
      </c>
    </row>
    <row r="14" spans="2:14">
      <c r="B14" s="76"/>
      <c r="C14" s="78"/>
      <c r="D14" s="175" t="s">
        <v>2</v>
      </c>
      <c r="E14" s="176"/>
      <c r="N14" s="137" t="s">
        <v>137</v>
      </c>
    </row>
    <row r="15" spans="2:14" ht="12.75" customHeight="1">
      <c r="B15" s="22" t="s">
        <v>81</v>
      </c>
      <c r="C15" s="21">
        <v>1.6</v>
      </c>
      <c r="D15" s="21" t="s">
        <v>83</v>
      </c>
      <c r="E15" s="21"/>
      <c r="N15" s="137" t="s">
        <v>138</v>
      </c>
    </row>
    <row r="16" spans="2:14" ht="12.75" customHeight="1">
      <c r="B16" s="22" t="s">
        <v>82</v>
      </c>
      <c r="C16" s="21">
        <v>2006</v>
      </c>
      <c r="D16" s="21" t="s">
        <v>83</v>
      </c>
      <c r="E16" s="21"/>
      <c r="N16" s="137" t="s">
        <v>139</v>
      </c>
    </row>
    <row r="17" spans="2:14" ht="12.75" customHeight="1">
      <c r="N17" s="137" t="s">
        <v>140</v>
      </c>
    </row>
    <row r="18" spans="2:14" ht="12.75" customHeight="1">
      <c r="B18" s="82"/>
      <c r="C18" s="84" t="s">
        <v>79</v>
      </c>
      <c r="D18" s="82"/>
      <c r="E18" s="175" t="s">
        <v>2</v>
      </c>
      <c r="F18" s="188"/>
      <c r="G18" s="188"/>
      <c r="H18" s="176"/>
      <c r="N18" s="137" t="s">
        <v>141</v>
      </c>
    </row>
    <row r="19" spans="2:14">
      <c r="B19" s="84" t="s">
        <v>30</v>
      </c>
      <c r="C19" s="82" t="s">
        <v>31</v>
      </c>
      <c r="D19" s="82">
        <v>5500</v>
      </c>
      <c r="E19" s="185" t="s">
        <v>33</v>
      </c>
      <c r="F19" s="186"/>
      <c r="G19" s="186"/>
      <c r="H19" s="187"/>
      <c r="N19" s="137" t="s">
        <v>142</v>
      </c>
    </row>
    <row r="20" spans="2:14" ht="12.75" customHeight="1">
      <c r="B20" s="84" t="s">
        <v>53</v>
      </c>
      <c r="C20" s="82"/>
      <c r="D20" s="82">
        <v>17000</v>
      </c>
      <c r="E20" s="185" t="s">
        <v>32</v>
      </c>
      <c r="F20" s="186"/>
      <c r="G20" s="186"/>
      <c r="H20" s="187"/>
      <c r="N20" s="137" t="s">
        <v>143</v>
      </c>
    </row>
    <row r="21" spans="2:14" ht="12.75" customHeight="1">
      <c r="B21" s="84" t="s">
        <v>34</v>
      </c>
      <c r="C21" s="82" t="s">
        <v>6</v>
      </c>
      <c r="D21" s="82">
        <v>5</v>
      </c>
      <c r="E21" s="185" t="s">
        <v>32</v>
      </c>
      <c r="F21" s="186"/>
      <c r="G21" s="186"/>
      <c r="H21" s="187"/>
      <c r="N21" s="137" t="s">
        <v>144</v>
      </c>
    </row>
    <row r="22" spans="2:14" ht="12.75" customHeight="1">
      <c r="B22" s="84" t="s">
        <v>35</v>
      </c>
      <c r="C22" s="82" t="s">
        <v>36</v>
      </c>
      <c r="D22" s="82">
        <v>1</v>
      </c>
      <c r="E22" s="185" t="s">
        <v>32</v>
      </c>
      <c r="F22" s="186"/>
      <c r="G22" s="186"/>
      <c r="H22" s="187"/>
    </row>
    <row r="23" spans="2:14" ht="12.75" customHeight="1">
      <c r="B23" s="84" t="s">
        <v>37</v>
      </c>
      <c r="C23" s="82" t="s">
        <v>38</v>
      </c>
      <c r="D23" s="82">
        <v>8.33</v>
      </c>
      <c r="E23" s="185" t="s">
        <v>32</v>
      </c>
      <c r="F23" s="186"/>
      <c r="G23" s="186"/>
      <c r="H23" s="187"/>
    </row>
    <row r="24" spans="2:14" ht="12.75" customHeight="1">
      <c r="B24" s="84" t="s">
        <v>39</v>
      </c>
      <c r="C24" s="82" t="s">
        <v>39</v>
      </c>
      <c r="D24" s="82">
        <v>3412</v>
      </c>
      <c r="E24" s="185" t="s">
        <v>32</v>
      </c>
      <c r="F24" s="186"/>
      <c r="G24" s="186"/>
      <c r="H24" s="187"/>
    </row>
    <row r="25" spans="2:14" ht="12.75" customHeight="1">
      <c r="B25" s="84" t="s">
        <v>42</v>
      </c>
      <c r="C25" s="82" t="s">
        <v>42</v>
      </c>
      <c r="D25" s="82">
        <v>60</v>
      </c>
      <c r="E25" s="185"/>
      <c r="F25" s="186"/>
      <c r="G25" s="186"/>
      <c r="H25" s="187"/>
    </row>
    <row r="26" spans="2:14">
      <c r="B26" s="84" t="s">
        <v>110</v>
      </c>
      <c r="C26" s="82" t="s">
        <v>54</v>
      </c>
      <c r="D26" s="85">
        <f>5.29/1000</f>
        <v>5.2900000000000004E-3</v>
      </c>
      <c r="E26" s="82" t="s">
        <v>109</v>
      </c>
      <c r="F26" s="82"/>
      <c r="G26" s="82"/>
      <c r="H26" s="82"/>
    </row>
    <row r="71" ht="15" customHeight="1"/>
    <row r="80" ht="21.75" customHeight="1"/>
    <row r="81" ht="17.25" customHeight="1"/>
    <row r="82" ht="24.75" customHeight="1"/>
    <row r="83" ht="21.75" customHeight="1"/>
  </sheetData>
  <mergeCells count="17">
    <mergeCell ref="B9:B10"/>
    <mergeCell ref="D14:E14"/>
    <mergeCell ref="E24:H24"/>
    <mergeCell ref="E25:H25"/>
    <mergeCell ref="E18:H18"/>
    <mergeCell ref="E19:H19"/>
    <mergeCell ref="E20:H20"/>
    <mergeCell ref="E21:H21"/>
    <mergeCell ref="E22:H22"/>
    <mergeCell ref="E23:H23"/>
    <mergeCell ref="F3:L3"/>
    <mergeCell ref="F4:L4"/>
    <mergeCell ref="F5:L5"/>
    <mergeCell ref="F2:L2"/>
    <mergeCell ref="C9:D9"/>
    <mergeCell ref="E9:F9"/>
    <mergeCell ref="G9:I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D2:O15"/>
  <sheetViews>
    <sheetView topLeftCell="B1" zoomScale="90" zoomScaleNormal="90" workbookViewId="0">
      <selection activeCell="F1" sqref="F1"/>
    </sheetView>
  </sheetViews>
  <sheetFormatPr defaultColWidth="8.85546875" defaultRowHeight="15"/>
  <cols>
    <col min="1" max="4" width="8.85546875" style="1"/>
    <col min="5" max="5" width="11.28515625" style="1" bestFit="1" customWidth="1"/>
    <col min="6" max="6" width="11.42578125" style="1" customWidth="1"/>
    <col min="7" max="7" width="11.85546875" style="1" customWidth="1"/>
    <col min="8" max="8" width="12.5703125" style="1" customWidth="1"/>
    <col min="9" max="9" width="12.42578125" style="1" customWidth="1"/>
    <col min="10" max="10" width="13.140625" style="1" customWidth="1"/>
    <col min="11" max="11" width="12.7109375" style="1" customWidth="1"/>
    <col min="12" max="12" width="15.28515625" style="1" customWidth="1"/>
    <col min="13" max="13" width="12.7109375" style="1" bestFit="1" customWidth="1"/>
    <col min="14" max="14" width="12.28515625" style="1" customWidth="1"/>
    <col min="15" max="15" width="10.28515625" style="1" customWidth="1"/>
    <col min="16" max="16384" width="8.85546875" style="1"/>
  </cols>
  <sheetData>
    <row r="2" spans="4:15">
      <c r="D2" s="79" t="s">
        <v>59</v>
      </c>
      <c r="E2" s="77"/>
      <c r="F2" s="77"/>
      <c r="G2" s="77"/>
      <c r="H2" s="77"/>
      <c r="I2" s="77"/>
      <c r="J2" s="77"/>
      <c r="K2" s="77"/>
      <c r="L2" s="77"/>
      <c r="M2" s="77"/>
      <c r="N2" s="78"/>
    </row>
    <row r="3" spans="4:15" ht="45">
      <c r="D3" s="190"/>
      <c r="E3" s="191"/>
      <c r="F3" s="80" t="s">
        <v>40</v>
      </c>
      <c r="G3" s="80" t="s">
        <v>51</v>
      </c>
      <c r="H3" s="80" t="s">
        <v>41</v>
      </c>
      <c r="I3" s="80" t="s">
        <v>43</v>
      </c>
      <c r="J3" s="80" t="s">
        <v>44</v>
      </c>
      <c r="K3" s="80" t="s">
        <v>45</v>
      </c>
      <c r="L3" s="80" t="s">
        <v>46</v>
      </c>
      <c r="M3" s="189" t="s">
        <v>49</v>
      </c>
      <c r="N3" s="189"/>
    </row>
    <row r="4" spans="4:15" s="73" customFormat="1" ht="60">
      <c r="D4" s="192"/>
      <c r="E4" s="193"/>
      <c r="F4" s="72" t="s">
        <v>52</v>
      </c>
      <c r="G4" s="72" t="s">
        <v>52</v>
      </c>
      <c r="H4" s="72" t="s">
        <v>52</v>
      </c>
      <c r="I4" s="72" t="s">
        <v>47</v>
      </c>
      <c r="J4" s="72" t="s">
        <v>18</v>
      </c>
      <c r="K4" s="72" t="s">
        <v>48</v>
      </c>
      <c r="L4" s="74" t="s">
        <v>22</v>
      </c>
      <c r="M4" s="72" t="s">
        <v>60</v>
      </c>
      <c r="N4" s="72" t="s">
        <v>61</v>
      </c>
      <c r="O4" s="1"/>
    </row>
    <row r="5" spans="4:15">
      <c r="D5" s="194" t="s">
        <v>23</v>
      </c>
      <c r="E5" s="195"/>
      <c r="F5" s="75">
        <f>H5+G5</f>
        <v>2.9741876516203973</v>
      </c>
      <c r="G5" s="21">
        <f>Assumptions!$D$12</f>
        <v>1.2</v>
      </c>
      <c r="H5" s="75">
        <f>K5/(Assumptions!$D$25*I5*J5)</f>
        <v>1.7741876516203972</v>
      </c>
      <c r="I5" s="21">
        <f>Assumptions!E4</f>
        <v>1.29</v>
      </c>
      <c r="J5" s="21">
        <v>365</v>
      </c>
      <c r="K5" s="70">
        <f>M5/(L5*Assumptions!$D$22*Assumptions!$D$23)</f>
        <v>50122.575345927849</v>
      </c>
      <c r="L5" s="21">
        <f>Assumptions!E5</f>
        <v>41.8</v>
      </c>
      <c r="M5" s="21">
        <f>(N5*Assumptions!E6)*Assumptions!$D$24</f>
        <v>17452380</v>
      </c>
      <c r="N5" s="21">
        <v>5500</v>
      </c>
    </row>
    <row r="9" spans="4:15">
      <c r="D9" s="79" t="s">
        <v>63</v>
      </c>
      <c r="E9" s="103"/>
      <c r="F9" s="103"/>
      <c r="G9" s="103"/>
      <c r="H9" s="103"/>
      <c r="I9" s="103"/>
      <c r="J9" s="103"/>
      <c r="K9" s="103"/>
      <c r="L9" s="103"/>
      <c r="M9" s="103"/>
      <c r="N9" s="104"/>
    </row>
    <row r="10" spans="4:15" ht="45">
      <c r="D10" s="190"/>
      <c r="E10" s="191"/>
      <c r="F10" s="80" t="s">
        <v>58</v>
      </c>
      <c r="G10" s="80" t="s">
        <v>43</v>
      </c>
      <c r="H10" s="80" t="s">
        <v>44</v>
      </c>
      <c r="I10" s="80" t="s">
        <v>45</v>
      </c>
      <c r="J10" s="80" t="s">
        <v>21</v>
      </c>
      <c r="K10" s="100" t="s">
        <v>49</v>
      </c>
      <c r="L10" s="101"/>
      <c r="M10" s="101"/>
      <c r="N10" s="102"/>
    </row>
    <row r="11" spans="4:15" ht="60">
      <c r="D11" s="192"/>
      <c r="E11" s="193"/>
      <c r="F11" s="72" t="s">
        <v>52</v>
      </c>
      <c r="G11" s="72" t="s">
        <v>47</v>
      </c>
      <c r="H11" s="72" t="s">
        <v>18</v>
      </c>
      <c r="I11" s="72" t="s">
        <v>48</v>
      </c>
      <c r="J11" s="74" t="s">
        <v>22</v>
      </c>
      <c r="K11" s="72" t="s">
        <v>62</v>
      </c>
      <c r="L11" s="72" t="s">
        <v>61</v>
      </c>
      <c r="M11" s="72" t="s">
        <v>111</v>
      </c>
      <c r="N11" s="72" t="s">
        <v>84</v>
      </c>
    </row>
    <row r="12" spans="4:15">
      <c r="D12" s="22" t="s">
        <v>23</v>
      </c>
      <c r="E12" s="22" t="s">
        <v>56</v>
      </c>
      <c r="F12" s="75">
        <f>F5</f>
        <v>2.9741876516203973</v>
      </c>
      <c r="G12" s="21">
        <f>Assumptions!$D$4</f>
        <v>0.63</v>
      </c>
      <c r="H12" s="21">
        <f>Assumptions!$D$3</f>
        <v>365.25</v>
      </c>
      <c r="I12" s="70">
        <f>F12*Assumptions!$D$25*G12*H12</f>
        <v>41062.97310271443</v>
      </c>
      <c r="J12" s="21">
        <f>Assumptions!$D$5</f>
        <v>36.200000000000003</v>
      </c>
      <c r="K12" s="70">
        <f>I12*J12*Assumptions!$D$22*Assumptions!$D$23/Assumptions!E6</f>
        <v>13314382.02928078</v>
      </c>
      <c r="L12" s="70">
        <f>K12/Assumptions!$D$24</f>
        <v>3902.22216567432</v>
      </c>
      <c r="M12" s="70">
        <f>Assumptions!$D$26*('UEC Development'!I12)</f>
        <v>217.22312771335936</v>
      </c>
      <c r="N12" s="70">
        <f>L12+M12</f>
        <v>4119.4452933876792</v>
      </c>
    </row>
    <row r="13" spans="4:15">
      <c r="D13" s="21"/>
      <c r="E13" s="22" t="s">
        <v>57</v>
      </c>
      <c r="F13" s="21">
        <f>Assumptions!D12</f>
        <v>1.2</v>
      </c>
      <c r="G13" s="21">
        <f>Assumptions!$D$4</f>
        <v>0.63</v>
      </c>
      <c r="H13" s="21">
        <f>Assumptions!$D$3</f>
        <v>365.25</v>
      </c>
      <c r="I13" s="70">
        <f>F13*Assumptions!$D$25*G13*H13</f>
        <v>16567.740000000002</v>
      </c>
      <c r="J13" s="21">
        <f>Assumptions!$D$5</f>
        <v>36.200000000000003</v>
      </c>
      <c r="K13" s="70">
        <f>I13*J13*Assumptions!$D$22*Assumptions!$D$23/Assumptions!E6</f>
        <v>5371973.8989677429</v>
      </c>
      <c r="L13" s="70">
        <f>K13/Assumptions!$D$24</f>
        <v>1574.4354920772987</v>
      </c>
      <c r="M13" s="70">
        <f>Assumptions!$D$26*('UEC Development'!I13)</f>
        <v>87.64334460000002</v>
      </c>
      <c r="N13" s="70">
        <f>L13+M13</f>
        <v>1662.0788366772988</v>
      </c>
    </row>
    <row r="14" spans="4:15">
      <c r="D14" s="22" t="s">
        <v>50</v>
      </c>
      <c r="E14" s="22" t="s">
        <v>56</v>
      </c>
      <c r="F14" s="21">
        <f>Assumptions!F11</f>
        <v>1.2</v>
      </c>
      <c r="G14" s="21">
        <f>Assumptions!$D$4</f>
        <v>0.63</v>
      </c>
      <c r="H14" s="21">
        <f>Assumptions!$D$3</f>
        <v>365.25</v>
      </c>
      <c r="I14" s="70">
        <f>F14*Assumptions!$D$25*G14*H14</f>
        <v>16567.740000000002</v>
      </c>
      <c r="J14" s="21">
        <f>Assumptions!$D$5</f>
        <v>36.200000000000003</v>
      </c>
      <c r="K14" s="70">
        <f>I14*J14*Assumptions!$D$22*Assumptions!$D$23/Assumptions!E6</f>
        <v>5371973.8989677429</v>
      </c>
      <c r="L14" s="70">
        <f>K14/Assumptions!$D$24</f>
        <v>1574.4354920772987</v>
      </c>
      <c r="M14" s="70">
        <f>Assumptions!$D$26*('UEC Development'!I14)</f>
        <v>87.64334460000002</v>
      </c>
      <c r="N14" s="70">
        <f>L14+M14</f>
        <v>1662.0788366772988</v>
      </c>
    </row>
    <row r="15" spans="4:15">
      <c r="D15" s="21"/>
      <c r="E15" s="22" t="s">
        <v>57</v>
      </c>
      <c r="F15" s="21">
        <f>Assumptions!F12</f>
        <v>1.2</v>
      </c>
      <c r="G15" s="21">
        <f>Assumptions!$D$4</f>
        <v>0.63</v>
      </c>
      <c r="H15" s="21">
        <f>Assumptions!$D$3</f>
        <v>365.25</v>
      </c>
      <c r="I15" s="70">
        <f>F15*Assumptions!$D$25*G15*H15</f>
        <v>16567.740000000002</v>
      </c>
      <c r="J15" s="21">
        <f>Assumptions!$D$5</f>
        <v>36.200000000000003</v>
      </c>
      <c r="K15" s="70">
        <f>I15*J15*Assumptions!$D$22*Assumptions!$D$23/Assumptions!E6</f>
        <v>5371973.8989677429</v>
      </c>
      <c r="L15" s="70">
        <f>K15/Assumptions!$D$24</f>
        <v>1574.4354920772987</v>
      </c>
      <c r="M15" s="70">
        <f>Assumptions!$D$26*('UEC Development'!I15)</f>
        <v>87.64334460000002</v>
      </c>
      <c r="N15" s="70">
        <f>L15+M15</f>
        <v>1662.0788366772988</v>
      </c>
    </row>
  </sheetData>
  <mergeCells count="4">
    <mergeCell ref="M3:N3"/>
    <mergeCell ref="D3:E4"/>
    <mergeCell ref="D5:E5"/>
    <mergeCell ref="D10:E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A35D0DE854201A4B9F2C77A640E1971C" ma:contentTypeVersion="4" ma:contentTypeDescription="BPA Documents that do not have a specific content type defined." ma:contentTypeScope="" ma:versionID="ce56fd9af93f6e235f93be811bb77409">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9915129c55da71ab935bba9ed34f442a"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e22c7409-3fd3-409a-a4a6-6ab0ea51d68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e22c7409-3fd3-409a-a4a6-6ab0ea51d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Energy Efficiency</_ResourceType>
    <TaxCatchAll xmlns="e22c7409-3fd3-409a-a4a6-6ab0ea51d687">
      <Value>16</Value>
    </TaxCatchAll>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06273D-46B1-4F91-99FA-9802F075C8D2}"/>
</file>

<file path=customXml/itemProps2.xml><?xml version="1.0" encoding="utf-8"?>
<ds:datastoreItem xmlns:ds="http://schemas.openxmlformats.org/officeDocument/2006/customXml" ds:itemID="{58977059-6C26-4A91-96BD-4FE9583640D1}"/>
</file>

<file path=customXml/itemProps3.xml><?xml version="1.0" encoding="utf-8"?>
<ds:datastoreItem xmlns:ds="http://schemas.openxmlformats.org/officeDocument/2006/customXml" ds:itemID="{D0B68985-DB70-4DBE-BC3B-042288FA85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Results</vt:lpstr>
      <vt:lpstr>UEC</vt:lpstr>
      <vt:lpstr>Shipments and Stock </vt:lpstr>
      <vt:lpstr>Assumptions</vt:lpstr>
      <vt:lpstr>UEC Development</vt:lpstr>
      <vt:lpstr>Lifetime</vt:lpstr>
      <vt:lpstr>SHIPMENTS_AND_STOCK_SF</vt:lpstr>
    </vt:vector>
  </TitlesOfParts>
  <Company>Navigant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NonResidentialPreRinseSprayValves</dc:title>
  <dc:creator>Angie Lee</dc:creator>
  <dc:description/>
  <cp:lastModifiedBy>Francisco,Michele M (CONTR) - PEJB-6</cp:lastModifiedBy>
  <dcterms:created xsi:type="dcterms:W3CDTF">2013-03-14T12:57:28Z</dcterms:created>
  <dcterms:modified xsi:type="dcterms:W3CDTF">2020-02-12T22:27:04Z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0x010100404842DB1C82EF43A906826C7ABE80A90400A35D0DE854201A4B9F2C77A640E1971C</vt:lpwstr>
  </property>
  <property fmtid="{D5CDD505-2E9C-101B-9397-08002B2CF9AE}" pid="3" name="Tags">
    <vt:lpwstr>16;#Energy Efficiency|7d88f299-fa2d-4d2a-99d9-9b08652f27c4</vt:lpwstr>
  </property>
  <property fmtid="{D5CDD505-2E9C-101B-9397-08002B2CF9AE}" pid="4" name="Order">
    <vt:r8>19100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