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psu001vdi1.bud.bpa.gov\cifs_mypc_userdata\UserData\Users\AMH0708\Desktop\New Documents to Upload\"/>
    </mc:Choice>
  </mc:AlternateContent>
  <xr:revisionPtr revIDLastSave="0" documentId="8_{77B2B0CB-F287-4AA1-B347-7359954E0C23}" xr6:coauthVersionLast="47" xr6:coauthVersionMax="47" xr10:uidLastSave="{00000000-0000-0000-0000-000000000000}"/>
  <bookViews>
    <workbookView xWindow="-110" yWindow="-110" windowWidth="19420" windowHeight="11500" tabRatio="601" xr2:uid="{B2436066-DB0A-4DAB-A52D-704032F4C8CD}"/>
  </bookViews>
  <sheets>
    <sheet name="Sheet1" sheetId="1" r:id="rId1"/>
  </sheets>
  <externalReferences>
    <externalReference r:id="rId2"/>
  </externalReferences>
  <definedNames>
    <definedName name="Ratio">[1]Ratios!$D$77:$G$87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7" i="1" l="1"/>
  <c r="J57" i="1" s="1"/>
  <c r="G56" i="1"/>
  <c r="J56" i="1" s="1"/>
  <c r="G55" i="1"/>
  <c r="J55" i="1" s="1"/>
  <c r="G54" i="1"/>
  <c r="J54" i="1" s="1"/>
  <c r="G53" i="1"/>
  <c r="J53" i="1" s="1"/>
  <c r="G52" i="1"/>
  <c r="J52" i="1" s="1"/>
  <c r="G51" i="1"/>
  <c r="J51" i="1" s="1"/>
  <c r="G50" i="1"/>
  <c r="J50" i="1" s="1"/>
  <c r="G49" i="1"/>
  <c r="J49" i="1" s="1"/>
  <c r="G48" i="1"/>
  <c r="J48" i="1" s="1"/>
  <c r="G47" i="1"/>
  <c r="J47" i="1" s="1"/>
  <c r="G46" i="1"/>
  <c r="J46" i="1" s="1"/>
  <c r="G45" i="1"/>
  <c r="H45" i="1" s="1"/>
  <c r="G44" i="1"/>
  <c r="J44" i="1" s="1"/>
  <c r="G43" i="1"/>
  <c r="J43" i="1" s="1"/>
  <c r="G42" i="1"/>
  <c r="J42" i="1" s="1"/>
  <c r="G41" i="1"/>
  <c r="H41" i="1" s="1"/>
  <c r="J41" i="1"/>
  <c r="G40" i="1"/>
  <c r="H40" i="1" s="1"/>
  <c r="G39" i="1"/>
  <c r="J39" i="1" s="1"/>
  <c r="G38" i="1"/>
  <c r="J38" i="1" s="1"/>
  <c r="G37" i="1"/>
  <c r="J37" i="1" s="1"/>
  <c r="G36" i="1"/>
  <c r="J36" i="1" s="1"/>
  <c r="G35" i="1"/>
  <c r="J35" i="1" s="1"/>
  <c r="G34" i="1"/>
  <c r="J34" i="1" s="1"/>
  <c r="G4" i="1"/>
  <c r="H4" i="1"/>
  <c r="G33" i="1"/>
  <c r="J33" i="1" s="1"/>
  <c r="G32" i="1"/>
  <c r="J32" i="1" s="1"/>
  <c r="G31" i="1"/>
  <c r="J31" i="1" s="1"/>
  <c r="G30" i="1"/>
  <c r="J30" i="1" s="1"/>
  <c r="G29" i="1"/>
  <c r="H29" i="1" s="1"/>
  <c r="G28" i="1"/>
  <c r="J28" i="1" s="1"/>
  <c r="G27" i="1"/>
  <c r="J27" i="1" s="1"/>
  <c r="G26" i="1"/>
  <c r="J26" i="1" s="1"/>
  <c r="G25" i="1"/>
  <c r="J25" i="1" s="1"/>
  <c r="G24" i="1"/>
  <c r="J24" i="1" s="1"/>
  <c r="G23" i="1"/>
  <c r="J23" i="1" s="1"/>
  <c r="G22" i="1"/>
  <c r="J22" i="1" s="1"/>
  <c r="G21" i="1"/>
  <c r="J21" i="1" s="1"/>
  <c r="G20" i="1"/>
  <c r="J20" i="1" s="1"/>
  <c r="G19" i="1"/>
  <c r="J19" i="1" s="1"/>
  <c r="G18" i="1"/>
  <c r="J18" i="1" s="1"/>
  <c r="G17" i="1"/>
  <c r="J17" i="1" s="1"/>
  <c r="G16" i="1"/>
  <c r="J16" i="1" s="1"/>
  <c r="G15" i="1"/>
  <c r="H15" i="1" s="1"/>
  <c r="G14" i="1"/>
  <c r="J14" i="1" s="1"/>
  <c r="G13" i="1"/>
  <c r="J13" i="1" s="1"/>
  <c r="G12" i="1"/>
  <c r="J12" i="1" s="1"/>
  <c r="G11" i="1"/>
  <c r="J11" i="1" s="1"/>
  <c r="G10" i="1"/>
  <c r="J10" i="1" s="1"/>
  <c r="H50" i="1" l="1"/>
  <c r="J45" i="1"/>
  <c r="H55" i="1"/>
  <c r="H46" i="1"/>
  <c r="H51" i="1"/>
  <c r="H42" i="1"/>
  <c r="H56" i="1"/>
  <c r="H47" i="1"/>
  <c r="H52" i="1"/>
  <c r="H43" i="1"/>
  <c r="H57" i="1"/>
  <c r="H48" i="1"/>
  <c r="H53" i="1"/>
  <c r="H44" i="1"/>
  <c r="H49" i="1"/>
  <c r="H54" i="1"/>
  <c r="J40" i="1"/>
  <c r="H35" i="1"/>
  <c r="H36" i="1"/>
  <c r="H37" i="1"/>
  <c r="H38" i="1"/>
  <c r="H34" i="1"/>
  <c r="H39" i="1"/>
  <c r="J29" i="1"/>
  <c r="H20" i="1"/>
  <c r="J15" i="1"/>
  <c r="H11" i="1"/>
  <c r="H25" i="1"/>
  <c r="H16" i="1"/>
  <c r="H30" i="1"/>
  <c r="H21" i="1"/>
  <c r="H12" i="1"/>
  <c r="H26" i="1"/>
  <c r="H17" i="1"/>
  <c r="H31" i="1"/>
  <c r="H22" i="1"/>
  <c r="H13" i="1"/>
  <c r="H27" i="1"/>
  <c r="H18" i="1"/>
  <c r="H32" i="1"/>
  <c r="H23" i="1"/>
  <c r="H14" i="1"/>
  <c r="H28" i="1"/>
  <c r="H19" i="1"/>
  <c r="H33" i="1"/>
  <c r="H10" i="1"/>
  <c r="H24" i="1"/>
  <c r="G9" i="1"/>
  <c r="H9" i="1" s="1"/>
  <c r="G8" i="1"/>
  <c r="H8" i="1" s="1"/>
  <c r="G7" i="1"/>
  <c r="H7" i="1" s="1"/>
  <c r="G6" i="1"/>
  <c r="H6" i="1" s="1"/>
  <c r="G5" i="1"/>
  <c r="H5" i="1" s="1"/>
  <c r="J4" i="1"/>
  <c r="J7" i="1" l="1"/>
  <c r="J5" i="1"/>
  <c r="J6" i="1"/>
  <c r="J9" i="1"/>
  <c r="J8" i="1"/>
</calcChain>
</file>

<file path=xl/sharedStrings.xml><?xml version="1.0" encoding="utf-8"?>
<sst xmlns="http://schemas.openxmlformats.org/spreadsheetml/2006/main" count="63" uniqueCount="15">
  <si>
    <t>pg 114-117</t>
  </si>
  <si>
    <t>Line 77 Extraordinary Items After Taxes (line 75 less line 76)</t>
  </si>
  <si>
    <t>Line 78 Net Income (Total of line 71 and 77)</t>
  </si>
  <si>
    <t>AV</t>
  </si>
  <si>
    <t>ID</t>
  </si>
  <si>
    <t>NW</t>
  </si>
  <si>
    <t>PA</t>
  </si>
  <si>
    <t>PG</t>
  </si>
  <si>
    <t>PU</t>
  </si>
  <si>
    <t>925 Injuries &amp; Damages</t>
  </si>
  <si>
    <t>Line 78 &amp; 925</t>
  </si>
  <si>
    <t>5% of Net Income with 925 added back in</t>
  </si>
  <si>
    <t>925 Prod</t>
  </si>
  <si>
    <t>5% Threshold</t>
  </si>
  <si>
    <t>FF1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</si>
</sst>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9" fontId="0" fillId="0" borderId="0" xfId="2" applyFont="1"/>
    <xf numFmtId="164" fontId="0" fillId="0" borderId="0" xfId="1" applyNumberFormat="1" applyFont="1" applyAlignment="1">
      <alignment horizontal="center"/>
    </xf>
    <xf numFmtId="9" fontId="0" fillId="0" borderId="0" xfId="2" applyFont="1" applyFill="1"/>
  </cellXfs>
  <cellStyles count="3">
    <cellStyle name="Comma" xfId="1" builtinId="3"/>
    <cellStyle name="Normal" xfId="0" builtinId="0"/>
    <cellStyle name="Percent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SC%20Forecast%20Modeling\RC%20Forecast%20model\BP-26\Final%20Proposal\AP1\IPC_CONF_Appendix_1_2026-28_Final%20Proposal.xlsx" TargetMode="External"/><Relationship Id="rId1" Type="http://schemas.openxmlformats.org/officeDocument/2006/relationships/externalLinkPath" Target="https://pwrportal.bud.bpa.gov/ASC%20Forecast%20Modeling/RC%20Forecast%20model/BP-26/Final%20Proposal/AP1/IPC_CONF_Appendix_1_2026-28_Final%20Propos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isions_2026-28"/>
      <sheetName val="TOC"/>
      <sheetName val="Sch 1- Rate Base "/>
      <sheetName val="F1 204-207"/>
      <sheetName val="F1 219"/>
      <sheetName val="F1 200-201"/>
      <sheetName val="F1 110-111"/>
      <sheetName val="F1 112-113"/>
      <sheetName val="DA 123"/>
      <sheetName val="DA 182.3"/>
      <sheetName val="DA 186"/>
      <sheetName val="DA 253"/>
      <sheetName val="DA 254"/>
      <sheetName val="DA 111"/>
      <sheetName val="DA 302-303"/>
      <sheetName val="Acct 302"/>
      <sheetName val="Acct 303"/>
      <sheetName val="Sch 1A - Cash Working Capital"/>
      <sheetName val="DA 557"/>
      <sheetName val="Sch 2 -Rate of Return"/>
      <sheetName val="ROR Suppport"/>
      <sheetName val="Sch 3 - Expenses"/>
      <sheetName val="F1 320-323"/>
      <sheetName val="F1 336"/>
      <sheetName val="DA 908"/>
      <sheetName val="DA 930.1"/>
      <sheetName val="DA 930.1 Detail"/>
      <sheetName val="Sch 3A - Taxes"/>
      <sheetName val="F1 262-263"/>
      <sheetName val="Sch 3B - Other Items"/>
      <sheetName val="F1 114-117"/>
      <sheetName val="F1 300-301"/>
      <sheetName val="DA 407.3"/>
      <sheetName val="DA 407.4"/>
      <sheetName val="DA 421"/>
      <sheetName val="DA 456"/>
      <sheetName val="DA 456.101"/>
      <sheetName val="Sch 4 - Average System Cost"/>
      <sheetName val="F1 401"/>
      <sheetName val="3-YEAR PP &amp; OSS Worksheet"/>
      <sheetName val="F1 326-327 FY 2023"/>
      <sheetName val="F1 326-327 FY 2022"/>
      <sheetName val="F1 326-327 FY 2021"/>
      <sheetName val="F1 310-311 FY 2023"/>
      <sheetName val="F1 310-311 FY 2022"/>
      <sheetName val="F1 310-311 FY 2021"/>
      <sheetName val="Load Forecast"/>
      <sheetName val="CONF NLSL Data"/>
      <sheetName val="Distribution Loss Calc"/>
      <sheetName val="5-Year Loss"/>
      <sheetName val="Salaries"/>
      <sheetName val="F1 354-355"/>
      <sheetName val="Ratios"/>
      <sheetName val="A-RHWM_Ratios"/>
      <sheetName val="New Resources - Individual"/>
      <sheetName val="New Resources - Group"/>
      <sheetName val="Materiality - Individual"/>
      <sheetName val="Materiality -  Group"/>
      <sheetName val="Wind_Resources_Costs"/>
      <sheetName val="NLSL_Base_New-Calc"/>
      <sheetName val="F1 402-403"/>
      <sheetName val="DA Gen 108 &amp; 403"/>
      <sheetName val="Above-RHWM_Base_Calc"/>
      <sheetName val="Tiered Rates"/>
      <sheetName val="ForecastImport"/>
      <sheetName val="DataIm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78">
          <cell r="D78" t="str">
            <v>DIST</v>
          </cell>
          <cell r="E78">
            <v>0</v>
          </cell>
          <cell r="F78">
            <v>0</v>
          </cell>
          <cell r="G78">
            <v>1</v>
          </cell>
        </row>
        <row r="79">
          <cell r="D79" t="str">
            <v>PROD</v>
          </cell>
          <cell r="E79">
            <v>1</v>
          </cell>
          <cell r="F79">
            <v>0</v>
          </cell>
          <cell r="G79">
            <v>0</v>
          </cell>
        </row>
        <row r="80">
          <cell r="D80" t="str">
            <v>TRANS</v>
          </cell>
          <cell r="E80">
            <v>0</v>
          </cell>
          <cell r="F80">
            <v>1</v>
          </cell>
          <cell r="G80">
            <v>0</v>
          </cell>
        </row>
        <row r="81">
          <cell r="D81" t="str">
            <v>DIRECT</v>
          </cell>
          <cell r="E81">
            <v>0</v>
          </cell>
          <cell r="F81">
            <v>0</v>
          </cell>
          <cell r="G81">
            <v>0</v>
          </cell>
        </row>
        <row r="82">
          <cell r="D82" t="str">
            <v>GP</v>
          </cell>
          <cell r="E82">
            <v>0.28998267195410499</v>
          </cell>
          <cell r="F82">
            <v>0.25287773669110741</v>
          </cell>
          <cell r="G82">
            <v>0.45713959135478743</v>
          </cell>
        </row>
        <row r="83">
          <cell r="D83" t="str">
            <v>GPM</v>
          </cell>
          <cell r="E83">
            <v>0.41482489380683668</v>
          </cell>
          <cell r="F83">
            <v>0.20475867508401799</v>
          </cell>
          <cell r="G83">
            <v>0.38041643110914536</v>
          </cell>
        </row>
        <row r="84">
          <cell r="D84" t="str">
            <v>LABOR</v>
          </cell>
          <cell r="E84">
            <v>0.3765379051016482</v>
          </cell>
          <cell r="F84">
            <v>0.17332342718103402</v>
          </cell>
          <cell r="G84">
            <v>0.45013866771731775</v>
          </cell>
        </row>
        <row r="85">
          <cell r="D85" t="str">
            <v>PTD</v>
          </cell>
          <cell r="E85">
            <v>0.42077923280701096</v>
          </cell>
          <cell r="F85">
            <v>0.20964744092585919</v>
          </cell>
          <cell r="G85">
            <v>0.36957332626712985</v>
          </cell>
        </row>
        <row r="86">
          <cell r="D86" t="str">
            <v>PTDG</v>
          </cell>
          <cell r="E86">
            <v>0.41370753932165066</v>
          </cell>
          <cell r="F86">
            <v>0.21128174213300258</v>
          </cell>
          <cell r="G86">
            <v>0.37499901625433496</v>
          </cell>
        </row>
        <row r="87">
          <cell r="D87" t="str">
            <v>TD</v>
          </cell>
          <cell r="E87">
            <v>0</v>
          </cell>
          <cell r="F87">
            <v>0.3619473831054944</v>
          </cell>
          <cell r="G87">
            <v>0.63805261689450554</v>
          </cell>
        </row>
      </sheetData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7866-70DD-4070-82BD-0D03F7E21154}">
  <dimension ref="A1:L66"/>
  <sheetViews>
    <sheetView tabSelected="1" workbookViewId="0">
      <selection activeCell="F13" sqref="F13"/>
    </sheetView>
  </sheetViews>
  <sheetFormatPr defaultRowHeight="14.5" x14ac:dyDescent="0.35"/>
  <cols>
    <col min="1" max="1" width="9.90625" bestFit="1" customWidth="1"/>
    <col min="2" max="2" width="9.90625" customWidth="1"/>
    <col min="3" max="3" width="28.54296875" customWidth="1"/>
    <col min="4" max="4" width="28.54296875" style="2" customWidth="1"/>
    <col min="5" max="5" width="48.1796875" bestFit="1" customWidth="1"/>
    <col min="6" max="6" width="35.36328125" bestFit="1" customWidth="1"/>
    <col min="7" max="7" width="13.90625" bestFit="1" customWidth="1"/>
    <col min="8" max="8" width="13.90625" customWidth="1"/>
    <col min="9" max="9" width="5.453125" customWidth="1"/>
    <col min="10" max="10" width="7" customWidth="1"/>
  </cols>
  <sheetData>
    <row r="1" spans="1:12" x14ac:dyDescent="0.35">
      <c r="A1" t="s">
        <v>0</v>
      </c>
    </row>
    <row r="3" spans="1:12" x14ac:dyDescent="0.35">
      <c r="B3" t="s">
        <v>14</v>
      </c>
      <c r="C3" s="3" t="s">
        <v>9</v>
      </c>
      <c r="D3" s="5" t="s">
        <v>12</v>
      </c>
      <c r="E3" s="3" t="s">
        <v>1</v>
      </c>
      <c r="F3" s="3" t="s">
        <v>2</v>
      </c>
      <c r="G3" s="3" t="s">
        <v>10</v>
      </c>
      <c r="H3" s="3" t="s">
        <v>13</v>
      </c>
      <c r="L3" t="s">
        <v>11</v>
      </c>
    </row>
    <row r="4" spans="1:12" x14ac:dyDescent="0.35">
      <c r="A4" t="s">
        <v>3</v>
      </c>
      <c r="B4">
        <v>2023</v>
      </c>
      <c r="C4" s="1">
        <v>10784299</v>
      </c>
      <c r="D4" s="2">
        <v>3947815.0882329289</v>
      </c>
      <c r="E4" s="2">
        <v>0</v>
      </c>
      <c r="F4" s="2">
        <v>171180214</v>
      </c>
      <c r="G4" s="2">
        <f>F4+C4</f>
        <v>181964513</v>
      </c>
      <c r="H4" s="2">
        <f>G4*0.05</f>
        <v>9098225.6500000004</v>
      </c>
      <c r="I4" s="4"/>
      <c r="J4" s="6">
        <f>D4/G4</f>
        <v>2.1695521962751763E-2</v>
      </c>
    </row>
    <row r="5" spans="1:12" x14ac:dyDescent="0.35">
      <c r="A5" t="s">
        <v>4</v>
      </c>
      <c r="B5">
        <v>2023</v>
      </c>
      <c r="C5" s="1">
        <v>4152400</v>
      </c>
      <c r="D5" s="2">
        <v>1563535.997144084</v>
      </c>
      <c r="E5" s="2">
        <v>0</v>
      </c>
      <c r="F5" s="2">
        <v>256810468</v>
      </c>
      <c r="G5" s="2">
        <f t="shared" ref="G5:G9" si="0">F5+C5</f>
        <v>260962868</v>
      </c>
      <c r="H5" s="2">
        <f t="shared" ref="H5:H9" si="1">G5*0.05</f>
        <v>13048143.4</v>
      </c>
      <c r="I5" s="4"/>
      <c r="J5" s="6">
        <f t="shared" ref="J5:J9" si="2">D5/G5</f>
        <v>5.9914117633934191E-3</v>
      </c>
    </row>
    <row r="6" spans="1:12" x14ac:dyDescent="0.35">
      <c r="A6" t="s">
        <v>5</v>
      </c>
      <c r="B6">
        <v>2023</v>
      </c>
      <c r="C6" s="1">
        <v>13880167</v>
      </c>
      <c r="D6" s="2">
        <v>2774047.7201037663</v>
      </c>
      <c r="E6" s="2">
        <v>0</v>
      </c>
      <c r="F6" s="2">
        <v>194131555</v>
      </c>
      <c r="G6" s="2">
        <f t="shared" si="0"/>
        <v>208011722</v>
      </c>
      <c r="H6" s="2">
        <f t="shared" si="1"/>
        <v>10400586.100000001</v>
      </c>
      <c r="I6" s="4"/>
      <c r="J6" s="6">
        <f t="shared" si="2"/>
        <v>1.3336016323655867E-2</v>
      </c>
    </row>
    <row r="7" spans="1:12" x14ac:dyDescent="0.35">
      <c r="A7" t="s">
        <v>6</v>
      </c>
      <c r="B7">
        <v>2023</v>
      </c>
      <c r="C7" s="1">
        <v>1785095432</v>
      </c>
      <c r="D7" s="2">
        <v>303131339.12737983</v>
      </c>
      <c r="E7" s="2">
        <v>0</v>
      </c>
      <c r="F7" s="2">
        <v>-467588533</v>
      </c>
      <c r="G7" s="2">
        <f t="shared" si="0"/>
        <v>1317506899</v>
      </c>
      <c r="H7" s="2">
        <f t="shared" si="1"/>
        <v>65875344.950000003</v>
      </c>
      <c r="I7" s="4"/>
      <c r="J7" s="6">
        <f t="shared" si="2"/>
        <v>0.23007950801431046</v>
      </c>
    </row>
    <row r="8" spans="1:12" x14ac:dyDescent="0.35">
      <c r="A8" t="s">
        <v>7</v>
      </c>
      <c r="B8">
        <v>2023</v>
      </c>
      <c r="C8" s="1">
        <v>6021871</v>
      </c>
      <c r="D8" s="2">
        <v>1953877.8316581764</v>
      </c>
      <c r="E8" s="2">
        <v>0</v>
      </c>
      <c r="F8" s="2">
        <v>222805469</v>
      </c>
      <c r="G8" s="2">
        <f t="shared" si="0"/>
        <v>228827340</v>
      </c>
      <c r="H8" s="2">
        <f t="shared" si="1"/>
        <v>11441367</v>
      </c>
      <c r="I8" s="4"/>
      <c r="J8" s="6">
        <f t="shared" si="2"/>
        <v>8.5386555280421318E-3</v>
      </c>
    </row>
    <row r="9" spans="1:12" x14ac:dyDescent="0.35">
      <c r="A9" t="s">
        <v>8</v>
      </c>
      <c r="B9">
        <v>2023</v>
      </c>
      <c r="C9" s="1">
        <v>8919311</v>
      </c>
      <c r="D9" s="2">
        <v>3031050.6390768071</v>
      </c>
      <c r="E9" s="2">
        <v>0</v>
      </c>
      <c r="F9" s="2">
        <v>131059170</v>
      </c>
      <c r="G9" s="2">
        <f t="shared" si="0"/>
        <v>139978481</v>
      </c>
      <c r="H9" s="2">
        <f t="shared" si="1"/>
        <v>6998924.0500000007</v>
      </c>
      <c r="I9" s="4"/>
      <c r="J9" s="6">
        <f t="shared" si="2"/>
        <v>2.1653690034518999E-2</v>
      </c>
    </row>
    <row r="10" spans="1:12" x14ac:dyDescent="0.35">
      <c r="A10" t="s">
        <v>3</v>
      </c>
      <c r="B10">
        <v>2021</v>
      </c>
      <c r="C10" s="1">
        <v>7352763</v>
      </c>
      <c r="D10" s="2">
        <v>2752479.1943198144</v>
      </c>
      <c r="E10" s="2">
        <v>0</v>
      </c>
      <c r="F10" s="2">
        <v>147333570</v>
      </c>
      <c r="G10" s="2">
        <f t="shared" ref="G10:G33" si="3">F10+C10</f>
        <v>154686333</v>
      </c>
      <c r="H10" s="2">
        <f t="shared" ref="H10:H33" si="4">G10*0.05</f>
        <v>7734316.6500000004</v>
      </c>
      <c r="I10" s="4"/>
      <c r="J10" s="6">
        <f t="shared" ref="J10:J33" si="5">D10/G10</f>
        <v>1.779393913436305E-2</v>
      </c>
    </row>
    <row r="11" spans="1:12" x14ac:dyDescent="0.35">
      <c r="A11" t="s">
        <v>4</v>
      </c>
      <c r="B11">
        <v>2021</v>
      </c>
      <c r="C11" s="1">
        <v>9484661</v>
      </c>
      <c r="D11" s="2">
        <v>2547280.6299924268</v>
      </c>
      <c r="E11" s="2">
        <v>0</v>
      </c>
      <c r="F11" s="2">
        <v>243225299</v>
      </c>
      <c r="G11" s="2">
        <f t="shared" si="3"/>
        <v>252709960</v>
      </c>
      <c r="H11" s="2">
        <f t="shared" si="4"/>
        <v>12635498</v>
      </c>
      <c r="I11" s="4"/>
      <c r="J11" s="6">
        <f t="shared" si="5"/>
        <v>1.007985846696516E-2</v>
      </c>
    </row>
    <row r="12" spans="1:12" x14ac:dyDescent="0.35">
      <c r="A12" t="s">
        <v>5</v>
      </c>
      <c r="B12">
        <v>2021</v>
      </c>
      <c r="C12" s="1">
        <v>9118837</v>
      </c>
      <c r="D12" s="2">
        <v>1888403.0393828915</v>
      </c>
      <c r="E12" s="2">
        <v>0</v>
      </c>
      <c r="F12" s="2">
        <v>155215334</v>
      </c>
      <c r="G12" s="2">
        <f t="shared" si="3"/>
        <v>164334171</v>
      </c>
      <c r="H12" s="2">
        <f t="shared" si="4"/>
        <v>8216708.5500000007</v>
      </c>
      <c r="I12" s="4"/>
      <c r="J12" s="6">
        <f t="shared" si="5"/>
        <v>1.1491237810685713E-2</v>
      </c>
    </row>
    <row r="13" spans="1:12" x14ac:dyDescent="0.35">
      <c r="A13" t="s">
        <v>6</v>
      </c>
      <c r="B13">
        <v>2021</v>
      </c>
      <c r="C13" s="1">
        <v>27218326</v>
      </c>
      <c r="D13" s="2">
        <v>5139335.7883075029</v>
      </c>
      <c r="E13" s="2">
        <v>0</v>
      </c>
      <c r="F13" s="2">
        <v>739052383</v>
      </c>
      <c r="G13" s="2">
        <f t="shared" si="3"/>
        <v>766270709</v>
      </c>
      <c r="H13" s="2">
        <f t="shared" si="4"/>
        <v>38313535.450000003</v>
      </c>
      <c r="I13" s="4"/>
      <c r="J13" s="6">
        <f t="shared" si="5"/>
        <v>6.7069453757594988E-3</v>
      </c>
    </row>
    <row r="14" spans="1:12" x14ac:dyDescent="0.35">
      <c r="A14" t="s">
        <v>7</v>
      </c>
      <c r="B14">
        <v>2021</v>
      </c>
      <c r="C14" s="1">
        <v>9121365</v>
      </c>
      <c r="D14" s="2">
        <v>2019323.7974654357</v>
      </c>
      <c r="E14" s="2">
        <v>0</v>
      </c>
      <c r="F14" s="2">
        <v>245390754</v>
      </c>
      <c r="G14" s="2">
        <f t="shared" si="3"/>
        <v>254512119</v>
      </c>
      <c r="H14" s="2">
        <f t="shared" si="4"/>
        <v>12725605.950000001</v>
      </c>
      <c r="I14" s="4"/>
      <c r="J14" s="6">
        <f t="shared" si="5"/>
        <v>7.9340968335792125E-3</v>
      </c>
    </row>
    <row r="15" spans="1:12" x14ac:dyDescent="0.35">
      <c r="A15" t="s">
        <v>8</v>
      </c>
      <c r="B15">
        <v>2021</v>
      </c>
      <c r="C15" s="1">
        <v>6364506</v>
      </c>
      <c r="D15" s="2">
        <v>2214918.0490312683</v>
      </c>
      <c r="E15" s="2">
        <v>0</v>
      </c>
      <c r="F15" s="2">
        <v>336064107</v>
      </c>
      <c r="G15" s="2">
        <f t="shared" si="3"/>
        <v>342428613</v>
      </c>
      <c r="H15" s="2">
        <f t="shared" si="4"/>
        <v>17121430.650000002</v>
      </c>
      <c r="I15" s="4"/>
      <c r="J15" s="6">
        <f t="shared" si="5"/>
        <v>6.4682621864641564E-3</v>
      </c>
    </row>
    <row r="16" spans="1:12" x14ac:dyDescent="0.35">
      <c r="A16" t="s">
        <v>3</v>
      </c>
      <c r="B16">
        <v>2019</v>
      </c>
      <c r="C16" s="1">
        <v>4177429</v>
      </c>
      <c r="D16" s="2">
        <v>1614684.0616314921</v>
      </c>
      <c r="E16" s="2">
        <v>80521387</v>
      </c>
      <c r="F16" s="2">
        <v>191949607</v>
      </c>
      <c r="G16" s="2">
        <f t="shared" si="3"/>
        <v>196127036</v>
      </c>
      <c r="H16" s="2">
        <f t="shared" si="4"/>
        <v>9806351.8000000007</v>
      </c>
      <c r="I16" s="4"/>
      <c r="J16" s="6">
        <f t="shared" si="5"/>
        <v>8.2328479263383773E-3</v>
      </c>
    </row>
    <row r="17" spans="1:10" x14ac:dyDescent="0.35">
      <c r="A17" t="s">
        <v>4</v>
      </c>
      <c r="B17">
        <v>2019</v>
      </c>
      <c r="C17" s="1">
        <v>5349936</v>
      </c>
      <c r="D17" s="2">
        <v>2136767.4664078378</v>
      </c>
      <c r="E17" s="2">
        <v>0</v>
      </c>
      <c r="F17" s="2">
        <v>224436822</v>
      </c>
      <c r="G17" s="2">
        <f t="shared" si="3"/>
        <v>229786758</v>
      </c>
      <c r="H17" s="2">
        <f t="shared" si="4"/>
        <v>11489337.9</v>
      </c>
      <c r="I17" s="4"/>
      <c r="J17" s="6">
        <f t="shared" si="5"/>
        <v>9.2989147199154E-3</v>
      </c>
    </row>
    <row r="18" spans="1:10" x14ac:dyDescent="0.35">
      <c r="A18" t="s">
        <v>5</v>
      </c>
      <c r="B18">
        <v>2019</v>
      </c>
      <c r="C18" s="1">
        <v>9299009</v>
      </c>
      <c r="D18" s="2">
        <v>2111678.0850717477</v>
      </c>
      <c r="E18" s="2">
        <v>0</v>
      </c>
      <c r="F18" s="2">
        <v>202120237</v>
      </c>
      <c r="G18" s="2">
        <f t="shared" si="3"/>
        <v>211419246</v>
      </c>
      <c r="H18" s="2">
        <f t="shared" si="4"/>
        <v>10570962.300000001</v>
      </c>
      <c r="I18" s="4"/>
      <c r="J18" s="6">
        <f t="shared" si="5"/>
        <v>9.988107161595627E-3</v>
      </c>
    </row>
    <row r="19" spans="1:10" x14ac:dyDescent="0.35">
      <c r="A19" t="s">
        <v>6</v>
      </c>
      <c r="B19">
        <v>2019</v>
      </c>
      <c r="C19" s="1">
        <v>8096669</v>
      </c>
      <c r="D19" s="2">
        <v>1988098.5421657118</v>
      </c>
      <c r="E19" s="2">
        <v>0</v>
      </c>
      <c r="F19" s="2">
        <v>771192330</v>
      </c>
      <c r="G19" s="2">
        <f t="shared" si="3"/>
        <v>779288999</v>
      </c>
      <c r="H19" s="2">
        <f t="shared" si="4"/>
        <v>38964449.950000003</v>
      </c>
      <c r="I19" s="4"/>
      <c r="J19" s="6">
        <f t="shared" si="5"/>
        <v>2.5511697774726469E-3</v>
      </c>
    </row>
    <row r="20" spans="1:10" x14ac:dyDescent="0.35">
      <c r="A20" t="s">
        <v>7</v>
      </c>
      <c r="B20">
        <v>2019</v>
      </c>
      <c r="C20" s="1">
        <v>5454493</v>
      </c>
      <c r="D20" s="2">
        <v>2116986.7507157554</v>
      </c>
      <c r="E20" s="2">
        <v>0</v>
      </c>
      <c r="F20" s="2">
        <v>213848540</v>
      </c>
      <c r="G20" s="2">
        <f t="shared" si="3"/>
        <v>219303033</v>
      </c>
      <c r="H20" s="2">
        <f t="shared" si="4"/>
        <v>10965151.65</v>
      </c>
      <c r="I20" s="4"/>
      <c r="J20" s="6">
        <f t="shared" si="5"/>
        <v>9.6532488482079289E-3</v>
      </c>
    </row>
    <row r="21" spans="1:10" x14ac:dyDescent="0.35">
      <c r="A21" t="s">
        <v>8</v>
      </c>
      <c r="B21">
        <v>2019</v>
      </c>
      <c r="C21" s="1">
        <v>6404903</v>
      </c>
      <c r="D21" s="2">
        <v>2309499.0406353385</v>
      </c>
      <c r="E21" s="2">
        <v>0</v>
      </c>
      <c r="F21" s="2">
        <v>292921676</v>
      </c>
      <c r="G21" s="2">
        <f t="shared" si="3"/>
        <v>299326579</v>
      </c>
      <c r="H21" s="2">
        <f t="shared" si="4"/>
        <v>14966328.950000001</v>
      </c>
      <c r="I21" s="4"/>
      <c r="J21" s="6">
        <f t="shared" si="5"/>
        <v>7.7156497373236559E-3</v>
      </c>
    </row>
    <row r="22" spans="1:10" x14ac:dyDescent="0.35">
      <c r="A22" t="s">
        <v>3</v>
      </c>
      <c r="B22">
        <v>2017</v>
      </c>
      <c r="C22" s="1">
        <v>3288356</v>
      </c>
      <c r="D22" s="2">
        <v>1298325.4470487949</v>
      </c>
      <c r="E22" s="2">
        <v>0</v>
      </c>
      <c r="F22" s="2">
        <v>115916134</v>
      </c>
      <c r="G22" s="2">
        <f t="shared" si="3"/>
        <v>119204490</v>
      </c>
      <c r="H22" s="2">
        <f t="shared" si="4"/>
        <v>5960224.5</v>
      </c>
      <c r="I22" s="4"/>
      <c r="J22" s="6">
        <f t="shared" si="5"/>
        <v>1.0891581743680922E-2</v>
      </c>
    </row>
    <row r="23" spans="1:10" x14ac:dyDescent="0.35">
      <c r="A23" t="s">
        <v>4</v>
      </c>
      <c r="B23">
        <v>2017</v>
      </c>
      <c r="C23" s="1">
        <v>5647112</v>
      </c>
      <c r="D23" s="2">
        <v>2287734.0982139097</v>
      </c>
      <c r="E23" s="2">
        <v>0</v>
      </c>
      <c r="F23" s="2">
        <v>206347317</v>
      </c>
      <c r="G23" s="2">
        <f t="shared" si="3"/>
        <v>211994429</v>
      </c>
      <c r="H23" s="2">
        <f t="shared" si="4"/>
        <v>10599721.450000001</v>
      </c>
      <c r="I23" s="4"/>
      <c r="J23" s="6">
        <f t="shared" si="5"/>
        <v>1.0791482158306668E-2</v>
      </c>
    </row>
    <row r="24" spans="1:10" x14ac:dyDescent="0.35">
      <c r="A24" t="s">
        <v>5</v>
      </c>
      <c r="B24">
        <v>2017</v>
      </c>
      <c r="C24" s="1">
        <v>7158487</v>
      </c>
      <c r="D24" s="2">
        <v>1587304.1818057704</v>
      </c>
      <c r="E24" s="2">
        <v>0</v>
      </c>
      <c r="F24" s="2">
        <v>162702800</v>
      </c>
      <c r="G24" s="2">
        <f t="shared" si="3"/>
        <v>169861287</v>
      </c>
      <c r="H24" s="2">
        <f t="shared" si="4"/>
        <v>8493064.3499999996</v>
      </c>
      <c r="I24" s="4"/>
      <c r="J24" s="6">
        <f t="shared" si="5"/>
        <v>9.3447083195935653E-3</v>
      </c>
    </row>
    <row r="25" spans="1:10" x14ac:dyDescent="0.35">
      <c r="A25" t="s">
        <v>6</v>
      </c>
      <c r="B25">
        <v>2017</v>
      </c>
      <c r="C25" s="1">
        <v>9434369</v>
      </c>
      <c r="D25" s="2">
        <v>1414867.2566538821</v>
      </c>
      <c r="E25" s="2">
        <v>0</v>
      </c>
      <c r="F25" s="2">
        <v>768437084</v>
      </c>
      <c r="G25" s="2">
        <f t="shared" si="3"/>
        <v>777871453</v>
      </c>
      <c r="H25" s="2">
        <f t="shared" si="4"/>
        <v>38893572.649999999</v>
      </c>
      <c r="I25" s="4"/>
      <c r="J25" s="6">
        <f t="shared" si="5"/>
        <v>1.8188959772173078E-3</v>
      </c>
    </row>
    <row r="26" spans="1:10" x14ac:dyDescent="0.35">
      <c r="A26" t="s">
        <v>7</v>
      </c>
      <c r="B26">
        <v>2017</v>
      </c>
      <c r="C26" s="1">
        <v>5278208</v>
      </c>
      <c r="D26" s="2">
        <v>2053797.105549538</v>
      </c>
      <c r="E26" s="2">
        <v>0</v>
      </c>
      <c r="F26" s="2">
        <v>187132449</v>
      </c>
      <c r="G26" s="2">
        <f t="shared" si="3"/>
        <v>192410657</v>
      </c>
      <c r="H26" s="2">
        <f t="shared" si="4"/>
        <v>9620532.8499999996</v>
      </c>
      <c r="I26" s="4"/>
      <c r="J26" s="6">
        <f t="shared" si="5"/>
        <v>1.0674029898196014E-2</v>
      </c>
    </row>
    <row r="27" spans="1:10" x14ac:dyDescent="0.35">
      <c r="A27" t="s">
        <v>8</v>
      </c>
      <c r="B27">
        <v>2017</v>
      </c>
      <c r="C27" s="1">
        <v>6055699</v>
      </c>
      <c r="D27" s="2">
        <v>2587362.9067250052</v>
      </c>
      <c r="E27" s="2">
        <v>0</v>
      </c>
      <c r="F27" s="2">
        <v>320054044</v>
      </c>
      <c r="G27" s="2">
        <f t="shared" si="3"/>
        <v>326109743</v>
      </c>
      <c r="H27" s="2">
        <f t="shared" si="4"/>
        <v>16305487.15</v>
      </c>
      <c r="I27" s="4"/>
      <c r="J27" s="6">
        <f t="shared" si="5"/>
        <v>7.9340251625815584E-3</v>
      </c>
    </row>
    <row r="28" spans="1:10" x14ac:dyDescent="0.35">
      <c r="A28" t="s">
        <v>3</v>
      </c>
      <c r="B28">
        <v>2015</v>
      </c>
      <c r="C28" s="1">
        <v>3473339</v>
      </c>
      <c r="D28" s="2">
        <v>1266733.8119771625</v>
      </c>
      <c r="E28" s="2">
        <v>0</v>
      </c>
      <c r="F28" s="2">
        <v>123227041</v>
      </c>
      <c r="G28" s="2">
        <f t="shared" si="3"/>
        <v>126700380</v>
      </c>
      <c r="H28" s="2">
        <f t="shared" si="4"/>
        <v>6335019</v>
      </c>
      <c r="I28" s="4"/>
      <c r="J28" s="6">
        <f t="shared" si="5"/>
        <v>9.9978690827696223E-3</v>
      </c>
    </row>
    <row r="29" spans="1:10" x14ac:dyDescent="0.35">
      <c r="A29" t="s">
        <v>4</v>
      </c>
      <c r="B29">
        <v>2015</v>
      </c>
      <c r="C29" s="1">
        <v>6644800</v>
      </c>
      <c r="D29" s="2">
        <v>2595340.9349918952</v>
      </c>
      <c r="E29" s="2">
        <v>0</v>
      </c>
      <c r="F29" s="2">
        <v>190983483</v>
      </c>
      <c r="G29" s="2">
        <f t="shared" si="3"/>
        <v>197628283</v>
      </c>
      <c r="H29" s="2">
        <f t="shared" si="4"/>
        <v>9881414.1500000004</v>
      </c>
      <c r="I29" s="4"/>
      <c r="J29" s="6">
        <f t="shared" si="5"/>
        <v>1.3132436792925511E-2</v>
      </c>
    </row>
    <row r="30" spans="1:10" x14ac:dyDescent="0.35">
      <c r="A30" t="s">
        <v>5</v>
      </c>
      <c r="B30">
        <v>2015</v>
      </c>
      <c r="C30" s="1">
        <v>6640186</v>
      </c>
      <c r="D30" s="2">
        <v>1539863.7040220515</v>
      </c>
      <c r="E30" s="2">
        <v>0</v>
      </c>
      <c r="F30" s="2">
        <v>151208862</v>
      </c>
      <c r="G30" s="2">
        <f t="shared" si="3"/>
        <v>157849048</v>
      </c>
      <c r="H30" s="2">
        <f t="shared" si="4"/>
        <v>7892452.4000000004</v>
      </c>
      <c r="I30" s="4"/>
      <c r="J30" s="6">
        <f t="shared" si="5"/>
        <v>9.75529294305311E-3</v>
      </c>
    </row>
    <row r="31" spans="1:10" x14ac:dyDescent="0.35">
      <c r="A31" t="s">
        <v>6</v>
      </c>
      <c r="B31">
        <v>2015</v>
      </c>
      <c r="C31" s="1">
        <v>5349612</v>
      </c>
      <c r="D31" s="2">
        <v>1878137.6287077351</v>
      </c>
      <c r="E31" s="2">
        <v>0</v>
      </c>
      <c r="F31" s="2">
        <v>695335538</v>
      </c>
      <c r="G31" s="2">
        <f t="shared" si="3"/>
        <v>700685150</v>
      </c>
      <c r="H31" s="2">
        <f t="shared" si="4"/>
        <v>35034257.5</v>
      </c>
      <c r="I31" s="4"/>
      <c r="J31" s="6">
        <f t="shared" si="5"/>
        <v>2.6804301885201007E-3</v>
      </c>
    </row>
    <row r="32" spans="1:10" x14ac:dyDescent="0.35">
      <c r="A32" t="s">
        <v>7</v>
      </c>
      <c r="B32">
        <v>2015</v>
      </c>
      <c r="C32" s="1">
        <v>5181555</v>
      </c>
      <c r="D32" s="2">
        <v>1966883.6569940317</v>
      </c>
      <c r="E32" s="2">
        <v>0</v>
      </c>
      <c r="F32" s="2">
        <v>172147958</v>
      </c>
      <c r="G32" s="2">
        <f t="shared" si="3"/>
        <v>177329513</v>
      </c>
      <c r="H32" s="2">
        <f t="shared" si="4"/>
        <v>8866475.6500000004</v>
      </c>
      <c r="I32" s="4"/>
      <c r="J32" s="6">
        <f t="shared" si="5"/>
        <v>1.1091688144398343E-2</v>
      </c>
    </row>
    <row r="33" spans="1:10" x14ac:dyDescent="0.35">
      <c r="A33" t="s">
        <v>8</v>
      </c>
      <c r="B33">
        <v>2015</v>
      </c>
      <c r="C33" s="1">
        <v>3369466</v>
      </c>
      <c r="D33" s="2">
        <v>1227561.110573722</v>
      </c>
      <c r="E33" s="2">
        <v>0</v>
      </c>
      <c r="F33" s="2">
        <v>304188836</v>
      </c>
      <c r="G33" s="2">
        <f t="shared" si="3"/>
        <v>307558302</v>
      </c>
      <c r="H33" s="2">
        <f t="shared" si="4"/>
        <v>15377915.100000001</v>
      </c>
      <c r="I33" s="4"/>
      <c r="J33" s="6">
        <f t="shared" si="5"/>
        <v>3.9913118995361149E-3</v>
      </c>
    </row>
    <row r="34" spans="1:10" x14ac:dyDescent="0.35">
      <c r="A34" t="s">
        <v>3</v>
      </c>
      <c r="B34">
        <v>2013</v>
      </c>
      <c r="C34" s="1">
        <v>3100513</v>
      </c>
      <c r="D34" s="2">
        <v>1155292.1594070527</v>
      </c>
      <c r="E34" s="2">
        <v>0</v>
      </c>
      <c r="F34" s="2">
        <v>111076833</v>
      </c>
      <c r="G34" s="2">
        <f t="shared" ref="G34:G41" si="6">F34+C34</f>
        <v>114177346</v>
      </c>
      <c r="H34" s="2">
        <f t="shared" ref="H34:H41" si="7">G34*0.05</f>
        <v>5708867.3000000007</v>
      </c>
      <c r="I34" s="4"/>
      <c r="J34" s="6">
        <f t="shared" ref="J34:J41" si="8">D34/G34</f>
        <v>1.0118400890199818E-2</v>
      </c>
    </row>
    <row r="35" spans="1:10" x14ac:dyDescent="0.35">
      <c r="A35" t="s">
        <v>4</v>
      </c>
      <c r="B35">
        <v>2013</v>
      </c>
      <c r="C35" s="1">
        <v>5694399</v>
      </c>
      <c r="D35" s="2">
        <v>2273633.3593777725</v>
      </c>
      <c r="E35" s="2">
        <v>0</v>
      </c>
      <c r="F35" s="2">
        <v>176741143</v>
      </c>
      <c r="G35" s="2">
        <f t="shared" si="6"/>
        <v>182435542</v>
      </c>
      <c r="H35" s="2">
        <f t="shared" si="7"/>
        <v>9121777.0999999996</v>
      </c>
      <c r="I35" s="4"/>
      <c r="J35" s="6">
        <f t="shared" si="8"/>
        <v>1.2462666728491823E-2</v>
      </c>
    </row>
    <row r="36" spans="1:10" x14ac:dyDescent="0.35">
      <c r="A36" t="s">
        <v>5</v>
      </c>
      <c r="B36">
        <v>2013</v>
      </c>
      <c r="C36" s="1">
        <v>5410656</v>
      </c>
      <c r="D36" s="2">
        <v>456979.34487196704</v>
      </c>
      <c r="E36" s="2">
        <v>0</v>
      </c>
      <c r="F36" s="2">
        <v>93982666</v>
      </c>
      <c r="G36" s="2">
        <f t="shared" si="6"/>
        <v>99393322</v>
      </c>
      <c r="H36" s="2">
        <f t="shared" si="7"/>
        <v>4969666.1000000006</v>
      </c>
      <c r="I36" s="4"/>
      <c r="J36" s="6">
        <f t="shared" si="8"/>
        <v>4.597686601841993E-3</v>
      </c>
    </row>
    <row r="37" spans="1:10" x14ac:dyDescent="0.35">
      <c r="A37" t="s">
        <v>6</v>
      </c>
      <c r="B37">
        <v>2013</v>
      </c>
      <c r="C37" s="1">
        <v>36151606</v>
      </c>
      <c r="D37" s="2">
        <v>6549184.1436715247</v>
      </c>
      <c r="E37" s="2">
        <v>0</v>
      </c>
      <c r="F37" s="2">
        <v>682163330</v>
      </c>
      <c r="G37" s="2">
        <f t="shared" si="6"/>
        <v>718314936</v>
      </c>
      <c r="H37" s="2">
        <f t="shared" si="7"/>
        <v>35915746.800000004</v>
      </c>
      <c r="I37" s="4"/>
      <c r="J37" s="6">
        <f t="shared" si="8"/>
        <v>9.11742721116344E-3</v>
      </c>
    </row>
    <row r="38" spans="1:10" x14ac:dyDescent="0.35">
      <c r="A38" t="s">
        <v>7</v>
      </c>
      <c r="B38">
        <v>2013</v>
      </c>
      <c r="C38" s="1">
        <v>4909107</v>
      </c>
      <c r="D38" s="2">
        <v>1862198.8526460894</v>
      </c>
      <c r="E38" s="2">
        <v>0</v>
      </c>
      <c r="F38" s="2">
        <v>104591295</v>
      </c>
      <c r="G38" s="2">
        <f t="shared" si="6"/>
        <v>109500402</v>
      </c>
      <c r="H38" s="2">
        <f t="shared" si="7"/>
        <v>5475020.1000000006</v>
      </c>
      <c r="I38" s="4"/>
      <c r="J38" s="6">
        <f t="shared" si="8"/>
        <v>1.7006319781785725E-2</v>
      </c>
    </row>
    <row r="39" spans="1:10" x14ac:dyDescent="0.35">
      <c r="A39" t="s">
        <v>8</v>
      </c>
      <c r="B39">
        <v>2013</v>
      </c>
      <c r="C39" s="1">
        <v>3237682</v>
      </c>
      <c r="D39" s="2">
        <v>1221537.8767685492</v>
      </c>
      <c r="E39" s="2">
        <v>0</v>
      </c>
      <c r="F39" s="2">
        <v>356129006</v>
      </c>
      <c r="G39" s="2">
        <f t="shared" si="6"/>
        <v>359366688</v>
      </c>
      <c r="H39" s="2">
        <f t="shared" si="7"/>
        <v>17968334.400000002</v>
      </c>
      <c r="I39" s="4"/>
      <c r="J39" s="6">
        <f t="shared" si="8"/>
        <v>3.3991405368339238E-3</v>
      </c>
    </row>
    <row r="40" spans="1:10" x14ac:dyDescent="0.35">
      <c r="A40" t="s">
        <v>3</v>
      </c>
      <c r="B40">
        <v>2011</v>
      </c>
      <c r="C40" s="1">
        <v>4400051</v>
      </c>
      <c r="D40" s="2">
        <v>1818999.9533059467</v>
      </c>
      <c r="E40" s="2">
        <v>0</v>
      </c>
      <c r="F40" s="2">
        <v>100223872</v>
      </c>
      <c r="G40" s="2">
        <f t="shared" si="6"/>
        <v>104623923</v>
      </c>
      <c r="H40" s="2">
        <f t="shared" si="7"/>
        <v>5231196.1500000004</v>
      </c>
      <c r="I40" s="4"/>
      <c r="J40" s="6">
        <f t="shared" si="8"/>
        <v>1.7386080555457154E-2</v>
      </c>
    </row>
    <row r="41" spans="1:10" x14ac:dyDescent="0.35">
      <c r="A41" t="s">
        <v>4</v>
      </c>
      <c r="B41">
        <v>2011</v>
      </c>
      <c r="C41" s="1">
        <v>5806100</v>
      </c>
      <c r="D41" s="2">
        <v>2146936.9776300965</v>
      </c>
      <c r="E41" s="2">
        <v>0</v>
      </c>
      <c r="F41" s="2">
        <v>164749627</v>
      </c>
      <c r="G41" s="2">
        <f t="shared" si="6"/>
        <v>170555727</v>
      </c>
      <c r="H41" s="2">
        <f t="shared" si="7"/>
        <v>8527786.3499999996</v>
      </c>
      <c r="I41" s="4"/>
      <c r="J41" s="6">
        <f t="shared" si="8"/>
        <v>1.2587891449872548E-2</v>
      </c>
    </row>
    <row r="42" spans="1:10" x14ac:dyDescent="0.35">
      <c r="A42" t="s">
        <v>5</v>
      </c>
      <c r="B42">
        <v>2011</v>
      </c>
      <c r="C42" s="1">
        <v>6764226</v>
      </c>
      <c r="D42" s="2">
        <v>486618.09210072842</v>
      </c>
      <c r="E42" s="2">
        <v>0</v>
      </c>
      <c r="F42" s="2">
        <v>92555872</v>
      </c>
      <c r="G42" s="2">
        <f t="shared" ref="G42:G57" si="9">F42+C42</f>
        <v>99320098</v>
      </c>
      <c r="H42" s="2">
        <f t="shared" ref="H42:H57" si="10">G42*0.05</f>
        <v>4966004.9000000004</v>
      </c>
      <c r="I42" s="4"/>
      <c r="J42" s="6">
        <f t="shared" ref="J42:J57" si="11">D42/G42</f>
        <v>4.8994926696581433E-3</v>
      </c>
    </row>
    <row r="43" spans="1:10" x14ac:dyDescent="0.35">
      <c r="A43" t="s">
        <v>6</v>
      </c>
      <c r="B43">
        <v>2011</v>
      </c>
      <c r="C43" s="1">
        <v>7284849</v>
      </c>
      <c r="D43" s="2">
        <v>1317633.5481219487</v>
      </c>
      <c r="E43" s="2">
        <v>0</v>
      </c>
      <c r="F43" s="2">
        <v>554806039</v>
      </c>
      <c r="G43" s="2">
        <f t="shared" si="9"/>
        <v>562090888</v>
      </c>
      <c r="H43" s="2">
        <f t="shared" si="10"/>
        <v>28104544.400000002</v>
      </c>
      <c r="I43" s="4"/>
      <c r="J43" s="6">
        <f t="shared" si="11"/>
        <v>2.3441645759643566E-3</v>
      </c>
    </row>
    <row r="44" spans="1:10" x14ac:dyDescent="0.35">
      <c r="A44" t="s">
        <v>7</v>
      </c>
      <c r="B44">
        <v>2011</v>
      </c>
      <c r="C44" s="1">
        <v>5306342</v>
      </c>
      <c r="D44" s="2">
        <v>1918491.8403651412</v>
      </c>
      <c r="E44" s="2">
        <v>0</v>
      </c>
      <c r="F44" s="2">
        <v>146844382</v>
      </c>
      <c r="G44" s="2">
        <f t="shared" si="9"/>
        <v>152150724</v>
      </c>
      <c r="H44" s="2">
        <f t="shared" si="10"/>
        <v>7607536.2000000002</v>
      </c>
      <c r="I44" s="4"/>
      <c r="J44" s="6">
        <f t="shared" si="11"/>
        <v>1.2609153541491799E-2</v>
      </c>
    </row>
    <row r="45" spans="1:10" x14ac:dyDescent="0.35">
      <c r="A45" t="s">
        <v>8</v>
      </c>
      <c r="B45">
        <v>2011</v>
      </c>
      <c r="C45" s="1">
        <v>2952236</v>
      </c>
      <c r="D45" s="2">
        <v>1114443.8443124394</v>
      </c>
      <c r="E45" s="2">
        <v>0</v>
      </c>
      <c r="F45" s="2">
        <v>204120439</v>
      </c>
      <c r="G45" s="2">
        <f t="shared" si="9"/>
        <v>207072675</v>
      </c>
      <c r="H45" s="2">
        <f t="shared" si="10"/>
        <v>10353633.75</v>
      </c>
      <c r="I45" s="4"/>
      <c r="J45" s="6">
        <f t="shared" si="11"/>
        <v>5.3818971736007146E-3</v>
      </c>
    </row>
    <row r="46" spans="1:10" x14ac:dyDescent="0.35">
      <c r="A46" t="s">
        <v>3</v>
      </c>
      <c r="B46">
        <v>2009</v>
      </c>
      <c r="C46" s="1">
        <v>3543277</v>
      </c>
      <c r="D46" s="2">
        <v>1386222.0871882816</v>
      </c>
      <c r="E46" s="2">
        <v>0</v>
      </c>
      <c r="F46" s="2">
        <v>87071250</v>
      </c>
      <c r="G46" s="2">
        <f t="shared" si="9"/>
        <v>90614527</v>
      </c>
      <c r="H46" s="2">
        <f t="shared" si="10"/>
        <v>4530726.3500000006</v>
      </c>
      <c r="I46" s="4"/>
      <c r="J46" s="6">
        <f t="shared" si="11"/>
        <v>1.5298011622223461E-2</v>
      </c>
    </row>
    <row r="47" spans="1:10" x14ac:dyDescent="0.35">
      <c r="A47" t="s">
        <v>4</v>
      </c>
      <c r="B47">
        <v>2009</v>
      </c>
      <c r="C47" s="1">
        <v>6804103</v>
      </c>
      <c r="D47" s="2">
        <v>2450055.9834189811</v>
      </c>
      <c r="E47" s="2">
        <v>0</v>
      </c>
      <c r="F47" s="2">
        <v>122558984</v>
      </c>
      <c r="G47" s="2">
        <f t="shared" si="9"/>
        <v>129363087</v>
      </c>
      <c r="H47" s="2">
        <f t="shared" si="10"/>
        <v>6468154.3500000006</v>
      </c>
      <c r="I47" s="4"/>
      <c r="J47" s="6">
        <f t="shared" si="11"/>
        <v>1.8939374749297543E-2</v>
      </c>
    </row>
    <row r="48" spans="1:10" x14ac:dyDescent="0.35">
      <c r="A48" t="s">
        <v>5</v>
      </c>
      <c r="B48">
        <v>2009</v>
      </c>
      <c r="C48" s="1">
        <v>8767169</v>
      </c>
      <c r="D48" s="2">
        <v>355676.3518291497</v>
      </c>
      <c r="E48" s="2">
        <v>0</v>
      </c>
      <c r="F48" s="2">
        <v>73420376</v>
      </c>
      <c r="G48" s="2">
        <f t="shared" si="9"/>
        <v>82187545</v>
      </c>
      <c r="H48" s="2">
        <f t="shared" si="10"/>
        <v>4109377.25</v>
      </c>
      <c r="I48" s="4"/>
      <c r="J48" s="6">
        <f t="shared" si="11"/>
        <v>4.3276186413543525E-3</v>
      </c>
    </row>
    <row r="49" spans="1:10" x14ac:dyDescent="0.35">
      <c r="A49" t="s">
        <v>6</v>
      </c>
      <c r="B49">
        <v>2009</v>
      </c>
      <c r="C49" s="1">
        <v>7434336</v>
      </c>
      <c r="D49" s="2">
        <v>1685837.5751168705</v>
      </c>
      <c r="E49" s="2">
        <v>0</v>
      </c>
      <c r="F49" s="2">
        <v>541846446</v>
      </c>
      <c r="G49" s="2">
        <f t="shared" si="9"/>
        <v>549280782</v>
      </c>
      <c r="H49" s="2">
        <f t="shared" si="10"/>
        <v>27464039.100000001</v>
      </c>
      <c r="I49" s="4"/>
      <c r="J49" s="6">
        <f t="shared" si="11"/>
        <v>3.0691726897462625E-3</v>
      </c>
    </row>
    <row r="50" spans="1:10" x14ac:dyDescent="0.35">
      <c r="A50" t="s">
        <v>7</v>
      </c>
      <c r="B50">
        <v>2009</v>
      </c>
      <c r="C50" s="1">
        <v>4604939</v>
      </c>
      <c r="D50" s="2">
        <v>1594488.3997804918</v>
      </c>
      <c r="E50" s="2">
        <v>0</v>
      </c>
      <c r="F50" s="2">
        <v>95365873</v>
      </c>
      <c r="G50" s="2">
        <f t="shared" si="9"/>
        <v>99970812</v>
      </c>
      <c r="H50" s="2">
        <f t="shared" si="10"/>
        <v>4998540.6000000006</v>
      </c>
      <c r="I50" s="4"/>
      <c r="J50" s="6">
        <f t="shared" si="11"/>
        <v>1.5949539349350207E-2</v>
      </c>
    </row>
    <row r="51" spans="1:10" x14ac:dyDescent="0.35">
      <c r="A51" t="s">
        <v>8</v>
      </c>
      <c r="B51">
        <v>2009</v>
      </c>
      <c r="C51" s="1">
        <v>3959926</v>
      </c>
      <c r="D51" s="2">
        <v>1450412.1227280081</v>
      </c>
      <c r="E51" s="2">
        <v>0</v>
      </c>
      <c r="F51" s="2">
        <v>159251576</v>
      </c>
      <c r="G51" s="2">
        <f t="shared" si="9"/>
        <v>163211502</v>
      </c>
      <c r="H51" s="2">
        <f t="shared" si="10"/>
        <v>8160575.1000000006</v>
      </c>
      <c r="I51" s="4"/>
      <c r="J51" s="6">
        <f t="shared" si="11"/>
        <v>8.8867028668604998E-3</v>
      </c>
    </row>
    <row r="52" spans="1:10" x14ac:dyDescent="0.35">
      <c r="A52" t="s">
        <v>3</v>
      </c>
      <c r="B52">
        <v>2007</v>
      </c>
      <c r="C52" s="1">
        <v>3289641</v>
      </c>
      <c r="D52" s="2">
        <v>1345874.1481980521</v>
      </c>
      <c r="E52" s="2">
        <v>0</v>
      </c>
      <c r="F52" s="2">
        <v>38475085</v>
      </c>
      <c r="G52" s="2">
        <f t="shared" si="9"/>
        <v>41764726</v>
      </c>
      <c r="H52" s="2">
        <f t="shared" si="10"/>
        <v>2088236.3</v>
      </c>
      <c r="I52" s="4"/>
      <c r="J52" s="6">
        <f t="shared" si="11"/>
        <v>3.2225140138547825E-2</v>
      </c>
    </row>
    <row r="53" spans="1:10" x14ac:dyDescent="0.35">
      <c r="A53" t="s">
        <v>4</v>
      </c>
      <c r="B53">
        <v>2007</v>
      </c>
      <c r="C53" s="1">
        <v>5448358</v>
      </c>
      <c r="D53" s="2">
        <v>1943520</v>
      </c>
      <c r="E53" s="2">
        <v>0</v>
      </c>
      <c r="F53" s="2">
        <v>76579025</v>
      </c>
      <c r="G53" s="2">
        <f t="shared" si="9"/>
        <v>82027383</v>
      </c>
      <c r="H53" s="2">
        <f t="shared" si="10"/>
        <v>4101369.1500000004</v>
      </c>
      <c r="I53" s="4"/>
      <c r="J53" s="6">
        <f t="shared" si="11"/>
        <v>2.3693551213257651E-2</v>
      </c>
    </row>
    <row r="54" spans="1:10" x14ac:dyDescent="0.35">
      <c r="A54" t="s">
        <v>5</v>
      </c>
      <c r="B54">
        <v>2007</v>
      </c>
      <c r="C54" s="1">
        <v>6400259</v>
      </c>
      <c r="D54" s="2">
        <v>109223</v>
      </c>
      <c r="E54" s="2">
        <v>0</v>
      </c>
      <c r="F54" s="2">
        <v>53191154</v>
      </c>
      <c r="G54" s="2">
        <f t="shared" si="9"/>
        <v>59591413</v>
      </c>
      <c r="H54" s="2">
        <f t="shared" si="10"/>
        <v>2979570.6500000004</v>
      </c>
      <c r="I54" s="4"/>
      <c r="J54" s="6">
        <f t="shared" si="11"/>
        <v>1.832864745126953E-3</v>
      </c>
    </row>
    <row r="55" spans="1:10" x14ac:dyDescent="0.35">
      <c r="A55" t="s">
        <v>6</v>
      </c>
      <c r="B55">
        <v>2007</v>
      </c>
      <c r="C55" s="1">
        <v>10053945</v>
      </c>
      <c r="D55" s="2">
        <v>1953663.0730532587</v>
      </c>
      <c r="E55" s="2">
        <v>0</v>
      </c>
      <c r="F55" s="2">
        <v>307934288</v>
      </c>
      <c r="G55" s="2">
        <f t="shared" si="9"/>
        <v>317988233</v>
      </c>
      <c r="H55" s="2">
        <f t="shared" si="10"/>
        <v>15899411.65</v>
      </c>
      <c r="I55" s="4"/>
      <c r="J55" s="6">
        <f t="shared" si="11"/>
        <v>6.143821910080738E-3</v>
      </c>
    </row>
    <row r="56" spans="1:10" x14ac:dyDescent="0.35">
      <c r="A56" t="s">
        <v>7</v>
      </c>
      <c r="B56">
        <v>2007</v>
      </c>
      <c r="C56" s="1">
        <v>4972733</v>
      </c>
      <c r="D56" s="2">
        <v>1708423.7219103009</v>
      </c>
      <c r="E56" s="2">
        <v>0</v>
      </c>
      <c r="F56" s="2">
        <v>145817449</v>
      </c>
      <c r="G56" s="2">
        <f t="shared" si="9"/>
        <v>150790182</v>
      </c>
      <c r="H56" s="2">
        <f t="shared" si="10"/>
        <v>7539509.1000000006</v>
      </c>
      <c r="I56" s="4"/>
      <c r="J56" s="6">
        <f t="shared" si="11"/>
        <v>1.1329807413524448E-2</v>
      </c>
    </row>
    <row r="57" spans="1:10" x14ac:dyDescent="0.35">
      <c r="A57" t="s">
        <v>8</v>
      </c>
      <c r="B57">
        <v>2007</v>
      </c>
      <c r="C57" s="1">
        <v>16976807</v>
      </c>
      <c r="D57" s="2">
        <v>1556513.5304332355</v>
      </c>
      <c r="E57" s="2">
        <v>0</v>
      </c>
      <c r="F57" s="2">
        <v>191127271</v>
      </c>
      <c r="G57" s="2">
        <f t="shared" si="9"/>
        <v>208104078</v>
      </c>
      <c r="H57" s="2">
        <f t="shared" si="10"/>
        <v>10405203.9</v>
      </c>
      <c r="I57" s="4"/>
      <c r="J57" s="6">
        <f t="shared" si="11"/>
        <v>7.4794955744847801E-3</v>
      </c>
    </row>
    <row r="58" spans="1:10" x14ac:dyDescent="0.35">
      <c r="G58" s="2"/>
      <c r="H58" s="2"/>
      <c r="I58" s="4"/>
      <c r="J58" s="6"/>
    </row>
    <row r="59" spans="1:10" x14ac:dyDescent="0.35">
      <c r="G59" s="2"/>
      <c r="H59" s="2"/>
      <c r="I59" s="4"/>
      <c r="J59" s="6"/>
    </row>
    <row r="60" spans="1:10" x14ac:dyDescent="0.35">
      <c r="G60" s="2"/>
      <c r="H60" s="2"/>
      <c r="I60" s="4"/>
      <c r="J60" s="6"/>
    </row>
    <row r="61" spans="1:10" x14ac:dyDescent="0.35">
      <c r="G61" s="2"/>
      <c r="H61" s="2"/>
      <c r="I61" s="4"/>
      <c r="J61" s="6"/>
    </row>
    <row r="62" spans="1:10" x14ac:dyDescent="0.35">
      <c r="G62" s="2"/>
      <c r="H62" s="2"/>
      <c r="I62" s="4"/>
      <c r="J62" s="6"/>
    </row>
    <row r="63" spans="1:10" x14ac:dyDescent="0.35">
      <c r="G63" s="2"/>
      <c r="H63" s="2"/>
      <c r="I63" s="4"/>
      <c r="J63" s="6"/>
    </row>
    <row r="64" spans="1:10" x14ac:dyDescent="0.35">
      <c r="G64" s="2"/>
      <c r="H64" s="2"/>
      <c r="I64" s="4"/>
      <c r="J64" s="6"/>
    </row>
    <row r="65" spans="7:10" x14ac:dyDescent="0.35">
      <c r="G65" s="2"/>
      <c r="H65" s="2"/>
      <c r="I65" s="4"/>
      <c r="J65" s="6"/>
    </row>
    <row r="66" spans="7:10" x14ac:dyDescent="0.35">
      <c r="G66" s="2"/>
      <c r="H66" s="2"/>
      <c r="I66" s="4"/>
      <c r="J66" s="6"/>
    </row>
  </sheetData>
  <conditionalFormatting sqref="J4:J57">
    <cfRule type="cellIs" dxfId="0" priority="1" operator="greaterThanOrEqual">
      <formula>0.05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6E24FC16C59A4B9B2D927B94657A16" ma:contentTypeVersion="10" ma:contentTypeDescription="Create a new document." ma:contentTypeScope="" ma:versionID="6c3d5222f98e485cf4d69c77902daf13">
  <xsd:schema xmlns:xsd="http://www.w3.org/2001/XMLSchema" xmlns:xs="http://www.w3.org/2001/XMLSchema" xmlns:p="http://schemas.microsoft.com/office/2006/metadata/properties" xmlns:ns2="94d0a5ce-4b4c-4969-81bc-bcc4fc289eff" targetNamespace="http://schemas.microsoft.com/office/2006/metadata/properties" ma:root="true" ma:fieldsID="4bb3f15a41597416952a669f3b15107d" ns2:_="">
    <xsd:import namespace="94d0a5ce-4b4c-4969-81bc-bcc4fc289e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0a5ce-4b4c-4969-81bc-bcc4fc289e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63C496-363A-431F-A987-DE14F61ED3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553D06-4040-4088-A951-B87A3E1EF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d0a5ce-4b4c-4969-81bc-bcc4fc289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6F7E8B-3AA7-4505-8CD4-91C206BFF4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Bonneville Power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Edwards,Michael D (BPA) - PSRF-6</dc:creator>
  <cp:lastModifiedBy>Rhoads,Abigail M (BPA) - NKD-7</cp:lastModifiedBy>
  <dcterms:created xsi:type="dcterms:W3CDTF">2026-08-31T16:19:12Z</dcterms:created>
  <dcterms:modified xsi:type="dcterms:W3CDTF">2026-09-10T17:43:53Z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0x010100BD6E24FC16C59A4B9B2D927B94657A16</vt:lpwstr>
  </property>
</Properties>
</file>