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rtal.bud.bpa.gov/sites/RateCase/BP27/7i Proceeding Documents/Models and Datasets/"/>
    </mc:Choice>
  </mc:AlternateContent>
  <xr:revisionPtr revIDLastSave="0" documentId="13_ncr:20000001_{9C930F50-2781-450D-8EC6-9C38D8C5A827}" xr6:coauthVersionLast="47" xr6:coauthVersionMax="47" xr10:uidLastSave="{00000000-0000-0000-0000-000000000000}"/>
  <bookViews>
    <workbookView xWindow="28680" yWindow="-120" windowWidth="29040" windowHeight="15720" xr2:uid="{2D99FCE0-6363-4B3C-8138-4609FFCF9CA2}"/>
  </bookViews>
  <sheets>
    <sheet name="COORA_Ann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J31" i="1"/>
  <c r="J30" i="1"/>
  <c r="I21" i="1" s="1"/>
  <c r="J21" i="1" s="1"/>
  <c r="K21" i="1" s="1"/>
  <c r="J29" i="1"/>
  <c r="I20" i="1" s="1"/>
  <c r="J20" i="1" s="1"/>
  <c r="K20" i="1" s="1"/>
  <c r="J28" i="1"/>
  <c r="I19" i="1" s="1"/>
  <c r="J19" i="1" s="1"/>
  <c r="K19" i="1" s="1"/>
  <c r="J27" i="1"/>
  <c r="I18" i="1" s="1"/>
  <c r="J18" i="1" s="1"/>
  <c r="K18" i="1" s="1"/>
  <c r="J26" i="1"/>
  <c r="I17" i="1" s="1"/>
  <c r="J32" i="1"/>
  <c r="I13" i="1"/>
  <c r="K13" i="1"/>
  <c r="L13" i="1"/>
  <c r="K12" i="1"/>
  <c r="L12" i="1"/>
  <c r="L11" i="1"/>
  <c r="K10" i="1"/>
  <c r="L10" i="1"/>
  <c r="K9" i="1"/>
  <c r="L9" i="1"/>
  <c r="K8" i="1"/>
  <c r="L8" i="1"/>
  <c r="E9" i="1"/>
  <c r="E6" i="1"/>
  <c r="E10" i="1" s="1"/>
  <c r="E11" i="1"/>
  <c r="E7" i="1"/>
  <c r="E12" i="1" s="1"/>
  <c r="E13" i="1"/>
  <c r="E14" i="1"/>
  <c r="E15" i="1"/>
  <c r="J17" i="1" l="1"/>
  <c r="I22" i="1"/>
  <c r="J22" i="1" l="1"/>
  <c r="K17" i="1"/>
  <c r="K22" i="1" s="1"/>
</calcChain>
</file>

<file path=xl/sharedStrings.xml><?xml version="1.0" encoding="utf-8"?>
<sst xmlns="http://schemas.openxmlformats.org/spreadsheetml/2006/main" count="48" uniqueCount="36">
  <si>
    <t>A</t>
  </si>
  <si>
    <t>B</t>
  </si>
  <si>
    <t>Summary of Costs ($ millions)</t>
  </si>
  <si>
    <t>Lost Energy Value</t>
  </si>
  <si>
    <t>Impact to 4(h)10(C)</t>
  </si>
  <si>
    <t>Lost Capacity Value</t>
  </si>
  <si>
    <t>Total Annual Cost (Row 1 + Row 2 + Row 3)</t>
  </si>
  <si>
    <t>Actual Cost of Lost Energy Non-Slice</t>
  </si>
  <si>
    <t>Total Three-Year Cost (Row 4 multiplied by 3)</t>
  </si>
  <si>
    <t>Lost Generation (MWh)</t>
  </si>
  <si>
    <t>Average $/MWh Market Value</t>
  </si>
  <si>
    <t>Actual Value of lost Generation</t>
  </si>
  <si>
    <t>FY 2026 Actual Energy Cost ($)</t>
  </si>
  <si>
    <t>Slice %</t>
  </si>
  <si>
    <t>Apr</t>
  </si>
  <si>
    <t>Non-Slice % (1 - Slice %)</t>
  </si>
  <si>
    <t>May</t>
  </si>
  <si>
    <t>Slice Annual Cost (Row 4 x Row 6)</t>
  </si>
  <si>
    <t>Jun</t>
  </si>
  <si>
    <t>Non-Slice Annual Cost (Row 4 x Row 7)</t>
  </si>
  <si>
    <t>Jul</t>
  </si>
  <si>
    <t>-</t>
  </si>
  <si>
    <t>Total Slice Three-Year Cost (Row 5 x Row 6)</t>
  </si>
  <si>
    <t>Aug</t>
  </si>
  <si>
    <t>Total Non-Slice Three-Year Cost (Row 5 x Row 7)</t>
  </si>
  <si>
    <t>Total</t>
  </si>
  <si>
    <t>Total Non-Slice Three-Year Cost Spread Over Two Years (Row 11 divided by 2)</t>
  </si>
  <si>
    <t>Non-Slice Rate Mechanism Size (Row 12 Rounded Down to Nearest $5 million)</t>
  </si>
  <si>
    <t>Total Median Forecast FY 2026 Energy Cost ($millions)</t>
  </si>
  <si>
    <t>Median Forecast Non-Slice FY 2026 Energy Cost ($millions)</t>
  </si>
  <si>
    <t>Delta from Actual ($millions)</t>
  </si>
  <si>
    <t>TOTAL FORECAST ENERGY</t>
  </si>
  <si>
    <t>FY 2026 Energy Cost ($)</t>
  </si>
  <si>
    <t>FY 2026 Energy Cost ($millions)</t>
  </si>
  <si>
    <t>Sep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</si>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</sst>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  <numFmt numFmtId="165" formatCode="0.00000%"/>
    <numFmt numFmtId="166" formatCode="&quot;$&quot;#,##0.0_);[Red]\(&quot;$&quot;#,##0.0\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4" xfId="1" applyNumberFormat="1" applyFont="1" applyBorder="1"/>
    <xf numFmtId="165" fontId="0" fillId="0" borderId="4" xfId="2" applyNumberFormat="1" applyFont="1" applyBorder="1"/>
    <xf numFmtId="165" fontId="0" fillId="0" borderId="4" xfId="0" applyNumberFormat="1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9" xfId="0" applyBorder="1" applyAlignment="1">
      <alignment horizontal="right"/>
    </xf>
    <xf numFmtId="164" fontId="0" fillId="0" borderId="9" xfId="1" applyNumberFormat="1" applyFont="1" applyBorder="1"/>
    <xf numFmtId="0" fontId="0" fillId="0" borderId="8" xfId="0" applyBorder="1" applyAlignment="1">
      <alignment horizontal="right"/>
    </xf>
    <xf numFmtId="164" fontId="0" fillId="0" borderId="8" xfId="1" applyNumberFormat="1" applyFont="1" applyBorder="1"/>
    <xf numFmtId="0" fontId="0" fillId="2" borderId="10" xfId="0" applyFill="1" applyBorder="1" applyAlignment="1">
      <alignment horizontal="right"/>
    </xf>
    <xf numFmtId="164" fontId="0" fillId="2" borderId="11" xfId="1" applyNumberFormat="1" applyFont="1" applyFill="1" applyBorder="1"/>
    <xf numFmtId="164" fontId="0" fillId="0" borderId="8" xfId="0" applyNumberFormat="1" applyBorder="1"/>
    <xf numFmtId="164" fontId="0" fillId="2" borderId="1" xfId="0" applyNumberFormat="1" applyFill="1" applyBorder="1"/>
    <xf numFmtId="164" fontId="0" fillId="0" borderId="4" xfId="0" applyNumberFormat="1" applyBorder="1"/>
    <xf numFmtId="8" fontId="0" fillId="0" borderId="0" xfId="0" applyNumberFormat="1"/>
    <xf numFmtId="6" fontId="0" fillId="0" borderId="0" xfId="0" applyNumberFormat="1"/>
    <xf numFmtId="166" fontId="0" fillId="0" borderId="0" xfId="0" applyNumberFormat="1"/>
    <xf numFmtId="0" fontId="0" fillId="0" borderId="12" xfId="0" applyBorder="1"/>
    <xf numFmtId="6" fontId="0" fillId="0" borderId="12" xfId="0" applyNumberFormat="1" applyBorder="1"/>
    <xf numFmtId="8" fontId="0" fillId="0" borderId="12" xfId="0" applyNumberFormat="1" applyBorder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12" xfId="0" applyBorder="1" applyAlignment="1">
      <alignment horizontal="right"/>
    </xf>
    <xf numFmtId="3" fontId="0" fillId="0" borderId="12" xfId="0" applyNumberFormat="1" applyBorder="1"/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B68C-E4B7-47E1-914E-83498B812B82}">
  <dimension ref="C1:L32"/>
  <sheetViews>
    <sheetView tabSelected="1" topLeftCell="A3" workbookViewId="0">
      <selection activeCell="J32" sqref="J32"/>
    </sheetView>
  </sheetViews>
  <sheetFormatPr defaultRowHeight="15" x14ac:dyDescent="0.25"/>
  <cols>
    <col min="3" max="3" width="4.28515625" customWidth="1"/>
    <col min="4" max="4" width="44.85546875" customWidth="1"/>
    <col min="5" max="5" width="13.85546875" customWidth="1"/>
    <col min="9" max="9" width="39.85546875" customWidth="1"/>
    <col min="10" max="10" width="26.85546875" bestFit="1" customWidth="1"/>
    <col min="11" max="11" width="28.5703125" bestFit="1" customWidth="1"/>
    <col min="12" max="12" width="27.28515625" bestFit="1" customWidth="1"/>
  </cols>
  <sheetData>
    <row r="1" spans="3:12" ht="15.75" thickBot="1" x14ac:dyDescent="0.3">
      <c r="D1" s="1" t="s">
        <v>0</v>
      </c>
      <c r="E1" s="2" t="s">
        <v>1</v>
      </c>
    </row>
    <row r="2" spans="3:12" ht="15.75" thickBot="1" x14ac:dyDescent="0.3">
      <c r="D2" s="29" t="s">
        <v>2</v>
      </c>
      <c r="E2" s="30"/>
    </row>
    <row r="3" spans="3:12" x14ac:dyDescent="0.25">
      <c r="C3">
        <v>1</v>
      </c>
      <c r="D3" s="9" t="s">
        <v>3</v>
      </c>
      <c r="E3" s="10">
        <v>-74.400000000000006</v>
      </c>
    </row>
    <row r="4" spans="3:12" x14ac:dyDescent="0.25">
      <c r="C4">
        <v>2</v>
      </c>
      <c r="D4" s="6" t="s">
        <v>4</v>
      </c>
      <c r="E4" s="3">
        <v>17.399999999999999</v>
      </c>
    </row>
    <row r="5" spans="3:12" ht="15.75" thickBot="1" x14ac:dyDescent="0.3">
      <c r="C5">
        <v>3</v>
      </c>
      <c r="D5" s="11" t="s">
        <v>5</v>
      </c>
      <c r="E5" s="12">
        <v>-41.1</v>
      </c>
    </row>
    <row r="6" spans="3:12" ht="15.75" thickBot="1" x14ac:dyDescent="0.3">
      <c r="C6">
        <v>4</v>
      </c>
      <c r="D6" s="13" t="s">
        <v>6</v>
      </c>
      <c r="E6" s="14">
        <f>E3+E4+E5</f>
        <v>-98.100000000000009</v>
      </c>
      <c r="I6" s="18" t="s">
        <v>7</v>
      </c>
    </row>
    <row r="7" spans="3:12" x14ac:dyDescent="0.25">
      <c r="C7">
        <v>5</v>
      </c>
      <c r="D7" s="9" t="s">
        <v>8</v>
      </c>
      <c r="E7" s="10">
        <f>E6*3</f>
        <v>-294.3</v>
      </c>
      <c r="I7" t="s">
        <v>9</v>
      </c>
      <c r="J7" t="s">
        <v>10</v>
      </c>
      <c r="K7" t="s">
        <v>11</v>
      </c>
      <c r="L7" t="s">
        <v>12</v>
      </c>
    </row>
    <row r="8" spans="3:12" x14ac:dyDescent="0.25">
      <c r="C8">
        <v>6</v>
      </c>
      <c r="D8" s="6" t="s">
        <v>13</v>
      </c>
      <c r="E8" s="4">
        <v>0.11745049999999999</v>
      </c>
      <c r="H8" s="25" t="s">
        <v>14</v>
      </c>
      <c r="I8" s="24">
        <v>187975</v>
      </c>
      <c r="J8" s="18">
        <v>10.73</v>
      </c>
      <c r="K8" s="19">
        <f t="shared" ref="K8:K12" si="0">I8*J8</f>
        <v>2016971.75</v>
      </c>
      <c r="L8" s="18">
        <f>K8/1000000</f>
        <v>2.0169717500000002</v>
      </c>
    </row>
    <row r="9" spans="3:12" x14ac:dyDescent="0.25">
      <c r="C9">
        <v>7</v>
      </c>
      <c r="D9" s="6" t="s">
        <v>15</v>
      </c>
      <c r="E9" s="5">
        <f>1-E8</f>
        <v>0.88254949999999999</v>
      </c>
      <c r="H9" s="25" t="s">
        <v>16</v>
      </c>
      <c r="I9" s="24">
        <v>263009</v>
      </c>
      <c r="J9" s="18">
        <v>15.59</v>
      </c>
      <c r="K9" s="19">
        <f t="shared" si="0"/>
        <v>4100310.31</v>
      </c>
      <c r="L9" s="18">
        <f t="shared" ref="L9:L13" si="1">K9/1000000</f>
        <v>4.1003103100000002</v>
      </c>
    </row>
    <row r="10" spans="3:12" x14ac:dyDescent="0.25">
      <c r="C10">
        <v>8</v>
      </c>
      <c r="D10" s="6" t="s">
        <v>17</v>
      </c>
      <c r="E10" s="17">
        <f>E6*E8</f>
        <v>-11.52189405</v>
      </c>
      <c r="H10" s="25" t="s">
        <v>18</v>
      </c>
      <c r="I10" s="24">
        <v>121353</v>
      </c>
      <c r="J10" s="18">
        <v>10.74</v>
      </c>
      <c r="K10" s="19">
        <f t="shared" si="0"/>
        <v>1303331.22</v>
      </c>
      <c r="L10" s="18">
        <f t="shared" si="1"/>
        <v>1.30333122</v>
      </c>
    </row>
    <row r="11" spans="3:12" x14ac:dyDescent="0.25">
      <c r="C11">
        <v>9</v>
      </c>
      <c r="D11" s="6" t="s">
        <v>19</v>
      </c>
      <c r="E11" s="17">
        <f>E6*E9</f>
        <v>-86.578105950000008</v>
      </c>
      <c r="H11" s="25" t="s">
        <v>20</v>
      </c>
      <c r="I11" t="s">
        <v>21</v>
      </c>
      <c r="J11" t="s">
        <v>21</v>
      </c>
      <c r="K11" s="19">
        <v>0</v>
      </c>
      <c r="L11" s="18">
        <f t="shared" si="1"/>
        <v>0</v>
      </c>
    </row>
    <row r="12" spans="3:12" ht="15.75" thickBot="1" x14ac:dyDescent="0.3">
      <c r="C12">
        <v>10</v>
      </c>
      <c r="D12" s="6" t="s">
        <v>22</v>
      </c>
      <c r="E12" s="17">
        <f>E8*E7</f>
        <v>-34.565682149999994</v>
      </c>
      <c r="H12" s="26" t="s">
        <v>23</v>
      </c>
      <c r="I12" s="27">
        <v>444903</v>
      </c>
      <c r="J12" s="23">
        <v>61.9</v>
      </c>
      <c r="K12" s="22">
        <f t="shared" si="0"/>
        <v>27539495.699999999</v>
      </c>
      <c r="L12" s="23">
        <f t="shared" si="1"/>
        <v>27.5394957</v>
      </c>
    </row>
    <row r="13" spans="3:12" ht="15.75" thickTop="1" x14ac:dyDescent="0.25">
      <c r="C13">
        <v>11</v>
      </c>
      <c r="D13" s="6" t="s">
        <v>24</v>
      </c>
      <c r="E13" s="17">
        <f>E9*E7</f>
        <v>-259.73431785000002</v>
      </c>
      <c r="H13" s="25" t="s">
        <v>25</v>
      </c>
      <c r="I13" s="24">
        <f>SUM(I8:I12)</f>
        <v>1017240</v>
      </c>
      <c r="J13" s="18">
        <v>34.369999999999997</v>
      </c>
      <c r="K13" s="19">
        <f>I13*J13</f>
        <v>34962538.799999997</v>
      </c>
      <c r="L13" s="18">
        <f t="shared" si="1"/>
        <v>34.962538799999997</v>
      </c>
    </row>
    <row r="14" spans="3:12" ht="30.75" thickBot="1" x14ac:dyDescent="0.3">
      <c r="C14">
        <v>12</v>
      </c>
      <c r="D14" s="7" t="s">
        <v>26</v>
      </c>
      <c r="E14" s="15">
        <f>E13/2</f>
        <v>-129.86715892500001</v>
      </c>
    </row>
    <row r="15" spans="3:12" ht="30.75" thickBot="1" x14ac:dyDescent="0.3">
      <c r="C15">
        <v>13</v>
      </c>
      <c r="D15" s="8" t="s">
        <v>27</v>
      </c>
      <c r="E15" s="16">
        <f>ROUND(E14,-1)+5</f>
        <v>-125</v>
      </c>
    </row>
    <row r="16" spans="3:12" x14ac:dyDescent="0.25">
      <c r="I16" t="s">
        <v>28</v>
      </c>
      <c r="J16" t="s">
        <v>29</v>
      </c>
      <c r="K16" t="s">
        <v>30</v>
      </c>
    </row>
    <row r="17" spans="8:11" x14ac:dyDescent="0.25">
      <c r="H17" s="25" t="s">
        <v>14</v>
      </c>
      <c r="I17" s="18">
        <f>J26</f>
        <v>-2.6737042099999999</v>
      </c>
      <c r="J17" s="18">
        <f>I17*$E$9</f>
        <v>-2.3596763136833947</v>
      </c>
      <c r="K17" s="18">
        <f>J17-(-1*L8)</f>
        <v>-0.34270456368339453</v>
      </c>
    </row>
    <row r="18" spans="8:11" x14ac:dyDescent="0.25">
      <c r="H18" s="25" t="s">
        <v>16</v>
      </c>
      <c r="I18" s="18">
        <f t="shared" ref="I18:I21" si="2">J27</f>
        <v>-1.9442744199999999</v>
      </c>
      <c r="J18" s="18">
        <f t="shared" ref="J18:J21" si="3">I18*$E$9</f>
        <v>-1.71591841723379</v>
      </c>
      <c r="K18" s="18">
        <f t="shared" ref="K18:K21" si="4">J18-(-1*L9)</f>
        <v>2.3843918927662102</v>
      </c>
    </row>
    <row r="19" spans="8:11" x14ac:dyDescent="0.25">
      <c r="H19" s="25" t="s">
        <v>18</v>
      </c>
      <c r="I19" s="18">
        <f t="shared" si="2"/>
        <v>-1.32874409</v>
      </c>
      <c r="J19" s="18">
        <f t="shared" si="3"/>
        <v>-1.1726824322574549</v>
      </c>
      <c r="K19" s="18">
        <f t="shared" si="4"/>
        <v>0.13064878774254507</v>
      </c>
    </row>
    <row r="20" spans="8:11" x14ac:dyDescent="0.25">
      <c r="H20" s="25" t="s">
        <v>20</v>
      </c>
      <c r="I20" s="18">
        <f t="shared" si="2"/>
        <v>-1.0470142900000001</v>
      </c>
      <c r="J20" s="18">
        <f t="shared" si="3"/>
        <v>-0.92404193813235513</v>
      </c>
      <c r="K20" s="18">
        <f t="shared" si="4"/>
        <v>-0.92404193813235513</v>
      </c>
    </row>
    <row r="21" spans="8:11" ht="15.75" thickBot="1" x14ac:dyDescent="0.3">
      <c r="H21" s="26" t="s">
        <v>23</v>
      </c>
      <c r="I21" s="23">
        <f t="shared" si="2"/>
        <v>-29.531015100000001</v>
      </c>
      <c r="J21" s="23">
        <f t="shared" si="3"/>
        <v>-26.062582610997449</v>
      </c>
      <c r="K21" s="23">
        <f t="shared" si="4"/>
        <v>1.4769130890025508</v>
      </c>
    </row>
    <row r="22" spans="8:11" ht="15.75" thickTop="1" x14ac:dyDescent="0.25">
      <c r="H22" s="25" t="s">
        <v>25</v>
      </c>
      <c r="I22" s="18">
        <f t="shared" ref="I22:J22" si="5">SUM(I17:I21)</f>
        <v>-36.524752110000001</v>
      </c>
      <c r="J22" s="18">
        <f t="shared" si="5"/>
        <v>-32.234901712304442</v>
      </c>
      <c r="K22" s="18">
        <f>SUM(K17:K21)</f>
        <v>2.7252072676955561</v>
      </c>
    </row>
    <row r="23" spans="8:11" x14ac:dyDescent="0.25">
      <c r="J23" s="20"/>
    </row>
    <row r="24" spans="8:11" x14ac:dyDescent="0.25">
      <c r="H24" s="28" t="s">
        <v>31</v>
      </c>
    </row>
    <row r="25" spans="8:11" x14ac:dyDescent="0.25">
      <c r="I25" t="s">
        <v>32</v>
      </c>
      <c r="J25" t="s">
        <v>33</v>
      </c>
    </row>
    <row r="26" spans="8:11" x14ac:dyDescent="0.25">
      <c r="H26" t="s">
        <v>14</v>
      </c>
      <c r="I26" s="19">
        <v>-2673704.21</v>
      </c>
      <c r="J26" s="18">
        <f t="shared" ref="J26:J31" si="6">I26/1000000</f>
        <v>-2.6737042099999999</v>
      </c>
    </row>
    <row r="27" spans="8:11" x14ac:dyDescent="0.25">
      <c r="H27" t="s">
        <v>16</v>
      </c>
      <c r="I27" s="19">
        <v>-1944274.42</v>
      </c>
      <c r="J27" s="18">
        <f t="shared" si="6"/>
        <v>-1.9442744199999999</v>
      </c>
    </row>
    <row r="28" spans="8:11" x14ac:dyDescent="0.25">
      <c r="H28" t="s">
        <v>18</v>
      </c>
      <c r="I28" s="19">
        <v>-1328744.0900000001</v>
      </c>
      <c r="J28" s="18">
        <f t="shared" si="6"/>
        <v>-1.32874409</v>
      </c>
    </row>
    <row r="29" spans="8:11" x14ac:dyDescent="0.25">
      <c r="H29" t="s">
        <v>20</v>
      </c>
      <c r="I29" s="19">
        <v>-1047014.29</v>
      </c>
      <c r="J29" s="18">
        <f t="shared" si="6"/>
        <v>-1.0470142900000001</v>
      </c>
    </row>
    <row r="30" spans="8:11" x14ac:dyDescent="0.25">
      <c r="H30" t="s">
        <v>23</v>
      </c>
      <c r="I30" s="19">
        <v>-29531015.100000001</v>
      </c>
      <c r="J30" s="18">
        <f t="shared" si="6"/>
        <v>-29.531015100000001</v>
      </c>
    </row>
    <row r="31" spans="8:11" ht="15.75" thickBot="1" x14ac:dyDescent="0.3">
      <c r="H31" s="21" t="s">
        <v>34</v>
      </c>
      <c r="I31" s="22">
        <v>-11672524.34</v>
      </c>
      <c r="J31" s="23">
        <f t="shared" si="6"/>
        <v>-11.672524340000001</v>
      </c>
    </row>
    <row r="32" spans="8:11" ht="15.75" thickTop="1" x14ac:dyDescent="0.25">
      <c r="H32" t="s">
        <v>35</v>
      </c>
      <c r="I32" s="19">
        <f>SUM(I26:I31)</f>
        <v>-48197276.450000003</v>
      </c>
      <c r="J32" s="20">
        <f t="shared" ref="J32" si="7">SUM(J26:J31)</f>
        <v>-48.197276450000004</v>
      </c>
    </row>
  </sheetData>
  <mergeCells count="1"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F6EDDCCBE4245BA2BBC92414FFD72" ma:contentTypeVersion="0" ma:contentTypeDescription="Create a new document." ma:contentTypeScope="" ma:versionID="408816d5b681dd912ef08e3e58421b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D24F1A-281A-45F9-AABF-71CE9EA71E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D2C89E-63BE-4DB3-89B2-DEC533E3CE9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3A2B79-A6B8-4BE8-9F81-056D7D650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COORA_Annual</vt:lpstr>
    </vt:vector>
  </TitlesOfParts>
  <Manager/>
  <Company>Bonneville Power Administration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Fisher,Daniel H (BPA) - PSR-6</dc:creator>
  <cp:keywords/>
  <dc:description/>
  <cp:lastModifiedBy>Fisher,Daniel H (BPA) - PSR-6</cp:lastModifiedBy>
  <cp:revision/>
  <dcterms:created xsi:type="dcterms:W3CDTF">2026-04-06T18:18:15Z</dcterms:created>
  <dcterms:modified xsi:type="dcterms:W3CDTF">2026-09-29T23:08:07Z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0x0101003BDF6EDDCCBE4245BA2BBC92414FFD72</vt:lpwstr>
  </property>
</Properties>
</file>