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ortal.bud.bpa.gov/sites/RateCase/BP27/7i Proceeding Documents/Models and Datasets/"/>
    </mc:Choice>
  </mc:AlternateContent>
  <xr:revisionPtr revIDLastSave="0" documentId="13_ncr:20000001_{9335FEB8-5C63-4578-818F-812ACFFF69A2}" xr6:coauthVersionLast="47" xr6:coauthVersionMax="47" xr10:uidLastSave="{00000000-0000-0000-0000-000000000000}"/>
  <bookViews>
    <workbookView xWindow="-120" yWindow="-120" windowWidth="51840" windowHeight="21120" activeTab="8" xr2:uid="{750B5510-6EFC-486F-AB77-399580D56B1D}"/>
  </bookViews>
  <sheets>
    <sheet name="Box and Whisker" sheetId="9" r:id="rId1"/>
    <sheet name="Flow-MW Translation" sheetId="17" r:id="rId2"/>
    <sheet name="Generation Deltas" sheetId="11" r:id="rId3"/>
    <sheet name="Raw Data" sheetId="8" r:id="rId4"/>
    <sheet name="RawInvSQL" sheetId="13" state="hidden" r:id="rId5"/>
    <sheet name="Capacity Metric" sheetId="10" r:id="rId6"/>
    <sheet name="Ops Summary Tables" sheetId="14" r:id="rId7"/>
    <sheet name="Ops Changes Tables" sheetId="16" r:id="rId8"/>
    <sheet name="SpillCaps Table" sheetId="15" r:id="rId9"/>
  </sheets>
  <definedNames>
    <definedName name="_xlnm._FilterDatabase" localSheetId="1" hidden="1">'Flow-MW Translation'!$B$14:$C$33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7" l="1"/>
  <c r="I18" i="17"/>
  <c r="I17" i="17"/>
  <c r="AM23" i="11"/>
  <c r="AM24" i="11" s="1"/>
  <c r="AM22" i="11"/>
  <c r="AL23" i="11"/>
  <c r="AL24" i="11" s="1"/>
  <c r="AL22" i="11"/>
  <c r="O4" i="17"/>
  <c r="O5" i="17"/>
  <c r="O6" i="17"/>
  <c r="O7" i="17"/>
  <c r="O8" i="17"/>
  <c r="O9" i="17"/>
  <c r="O10" i="17"/>
  <c r="O3" i="17"/>
  <c r="H6" i="17"/>
  <c r="G4" i="17"/>
  <c r="G5" i="17"/>
  <c r="G3" i="17"/>
  <c r="C10" i="17"/>
  <c r="D10" i="15"/>
  <c r="E10" i="15"/>
  <c r="F10" i="15"/>
  <c r="G10" i="15"/>
  <c r="C10" i="15"/>
  <c r="G25" i="15"/>
  <c r="F25" i="15"/>
  <c r="E25" i="15"/>
  <c r="D25" i="15"/>
  <c r="C25" i="15"/>
  <c r="G22" i="15"/>
  <c r="F22" i="15"/>
  <c r="E22" i="15"/>
  <c r="D22" i="15"/>
  <c r="C22" i="15"/>
  <c r="G19" i="15"/>
  <c r="F19" i="15"/>
  <c r="E19" i="15"/>
  <c r="D19" i="15"/>
  <c r="C19" i="15"/>
  <c r="G16" i="15"/>
  <c r="F16" i="15"/>
  <c r="E16" i="15"/>
  <c r="D16" i="15"/>
  <c r="C16" i="15"/>
  <c r="G13" i="15"/>
  <c r="F13" i="15"/>
  <c r="E13" i="15"/>
  <c r="D13" i="15"/>
  <c r="C13" i="15"/>
  <c r="G7" i="15"/>
  <c r="F7" i="15"/>
  <c r="E7" i="15"/>
  <c r="D7" i="15"/>
  <c r="C7" i="15"/>
  <c r="D4" i="15"/>
  <c r="E4" i="15"/>
  <c r="F4" i="15"/>
  <c r="G4" i="15"/>
  <c r="C4" i="15"/>
  <c r="AJ29" i="11"/>
  <c r="AI29" i="11"/>
  <c r="AH29" i="11"/>
  <c r="AG29" i="11"/>
  <c r="AF29" i="11"/>
  <c r="AE29" i="11"/>
  <c r="AD29" i="11"/>
  <c r="AC29" i="11"/>
  <c r="AB29" i="11"/>
  <c r="AA29" i="11"/>
  <c r="Z29" i="11"/>
  <c r="Y29" i="11"/>
  <c r="X29" i="11"/>
  <c r="W29" i="11"/>
  <c r="V29" i="11"/>
  <c r="AN3" i="8"/>
  <c r="AO3" i="8"/>
  <c r="AP3" i="8"/>
  <c r="AQ3" i="8"/>
  <c r="AR3" i="8"/>
  <c r="AS3" i="8"/>
  <c r="AT3" i="8"/>
  <c r="AU3" i="8"/>
  <c r="AV3" i="8"/>
  <c r="AW3" i="8"/>
  <c r="AX3" i="8"/>
  <c r="AY3" i="8"/>
  <c r="AZ3" i="8"/>
  <c r="BA3" i="8"/>
  <c r="AN4" i="8"/>
  <c r="AO4" i="8"/>
  <c r="AP4" i="8"/>
  <c r="AQ4" i="8"/>
  <c r="AR4" i="8"/>
  <c r="AS4" i="8"/>
  <c r="AT4" i="8"/>
  <c r="AU4" i="8"/>
  <c r="AV4" i="8"/>
  <c r="AW4" i="8"/>
  <c r="AX4" i="8"/>
  <c r="AY4" i="8"/>
  <c r="AZ4" i="8"/>
  <c r="BA4" i="8"/>
  <c r="AN5" i="8"/>
  <c r="AO5" i="8"/>
  <c r="AP5" i="8"/>
  <c r="AQ5" i="8"/>
  <c r="AR5" i="8"/>
  <c r="AS5" i="8"/>
  <c r="AT5" i="8"/>
  <c r="AU5" i="8"/>
  <c r="AV5" i="8"/>
  <c r="AW5" i="8"/>
  <c r="AX5" i="8"/>
  <c r="AY5" i="8"/>
  <c r="AZ5" i="8"/>
  <c r="BA5" i="8"/>
  <c r="AN6" i="8"/>
  <c r="AO6" i="8"/>
  <c r="AP6" i="8"/>
  <c r="AQ6" i="8"/>
  <c r="AR6" i="8"/>
  <c r="AS6" i="8"/>
  <c r="AT6" i="8"/>
  <c r="AU6" i="8"/>
  <c r="AV6" i="8"/>
  <c r="AW6" i="8"/>
  <c r="AX6" i="8"/>
  <c r="AY6" i="8"/>
  <c r="AZ6" i="8"/>
  <c r="BA6" i="8"/>
  <c r="AN7" i="8"/>
  <c r="AO7" i="8"/>
  <c r="AP7" i="8"/>
  <c r="AQ7" i="8"/>
  <c r="AR7" i="8"/>
  <c r="AS7" i="8"/>
  <c r="AT7" i="8"/>
  <c r="AU7" i="8"/>
  <c r="AV7" i="8"/>
  <c r="AW7" i="8"/>
  <c r="AX7" i="8"/>
  <c r="AY7" i="8"/>
  <c r="AZ7" i="8"/>
  <c r="BA7" i="8"/>
  <c r="AN8" i="8"/>
  <c r="AO8" i="8"/>
  <c r="AP8" i="8"/>
  <c r="AQ8" i="8"/>
  <c r="AR8" i="8"/>
  <c r="AS8" i="8"/>
  <c r="AT8" i="8"/>
  <c r="AU8" i="8"/>
  <c r="AV8" i="8"/>
  <c r="AW8" i="8"/>
  <c r="AX8" i="8"/>
  <c r="AY8" i="8"/>
  <c r="AZ8" i="8"/>
  <c r="BA8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AN10" i="8"/>
  <c r="AO10" i="8"/>
  <c r="AP10" i="8"/>
  <c r="AQ10" i="8"/>
  <c r="AR10" i="8"/>
  <c r="AS10" i="8"/>
  <c r="AT10" i="8"/>
  <c r="AU10" i="8"/>
  <c r="AV10" i="8"/>
  <c r="AW10" i="8"/>
  <c r="AX10" i="8"/>
  <c r="AY10" i="8"/>
  <c r="AZ10" i="8"/>
  <c r="BA10" i="8"/>
  <c r="AN11" i="8"/>
  <c r="AO11" i="8"/>
  <c r="AP11" i="8"/>
  <c r="AQ11" i="8"/>
  <c r="AR11" i="8"/>
  <c r="AS11" i="8"/>
  <c r="AT11" i="8"/>
  <c r="AU11" i="8"/>
  <c r="AV11" i="8"/>
  <c r="AW11" i="8"/>
  <c r="AX11" i="8"/>
  <c r="AY11" i="8"/>
  <c r="AZ11" i="8"/>
  <c r="BA11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AN13" i="8"/>
  <c r="AO13" i="8"/>
  <c r="AP13" i="8"/>
  <c r="AQ13" i="8"/>
  <c r="AR13" i="8"/>
  <c r="AS13" i="8"/>
  <c r="AT13" i="8"/>
  <c r="AU13" i="8"/>
  <c r="AV13" i="8"/>
  <c r="AW13" i="8"/>
  <c r="AX13" i="8"/>
  <c r="AY13" i="8"/>
  <c r="AZ13" i="8"/>
  <c r="BA13" i="8"/>
  <c r="AN14" i="8"/>
  <c r="AO14" i="8"/>
  <c r="AP14" i="8"/>
  <c r="AQ14" i="8"/>
  <c r="AR14" i="8"/>
  <c r="AS14" i="8"/>
  <c r="AT14" i="8"/>
  <c r="AU14" i="8"/>
  <c r="AV14" i="8"/>
  <c r="AW14" i="8"/>
  <c r="AX14" i="8"/>
  <c r="AY14" i="8"/>
  <c r="AZ14" i="8"/>
  <c r="BA14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AN17" i="8"/>
  <c r="AO17" i="8"/>
  <c r="AP17" i="8"/>
  <c r="AQ17" i="8"/>
  <c r="AR17" i="8"/>
  <c r="AS17" i="8"/>
  <c r="AT17" i="8"/>
  <c r="AU17" i="8"/>
  <c r="AV17" i="8"/>
  <c r="AW17" i="8"/>
  <c r="AX17" i="8"/>
  <c r="AY17" i="8"/>
  <c r="AZ17" i="8"/>
  <c r="BA17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AN20" i="8"/>
  <c r="AO20" i="8"/>
  <c r="AP20" i="8"/>
  <c r="AQ20" i="8"/>
  <c r="AR20" i="8"/>
  <c r="AS20" i="8"/>
  <c r="AT20" i="8"/>
  <c r="AU20" i="8"/>
  <c r="AV20" i="8"/>
  <c r="AW20" i="8"/>
  <c r="AX20" i="8"/>
  <c r="AY20" i="8"/>
  <c r="AZ20" i="8"/>
  <c r="BA20" i="8"/>
  <c r="AN21" i="8"/>
  <c r="AO21" i="8"/>
  <c r="AP21" i="8"/>
  <c r="AQ21" i="8"/>
  <c r="AR21" i="8"/>
  <c r="AS21" i="8"/>
  <c r="AT21" i="8"/>
  <c r="AU21" i="8"/>
  <c r="AV21" i="8"/>
  <c r="AW21" i="8"/>
  <c r="AX21" i="8"/>
  <c r="AY21" i="8"/>
  <c r="AZ21" i="8"/>
  <c r="BA21" i="8"/>
  <c r="AN22" i="8"/>
  <c r="AO22" i="8"/>
  <c r="AP22" i="8"/>
  <c r="AQ22" i="8"/>
  <c r="AR22" i="8"/>
  <c r="AS22" i="8"/>
  <c r="AT22" i="8"/>
  <c r="AU22" i="8"/>
  <c r="AV22" i="8"/>
  <c r="AW22" i="8"/>
  <c r="AX22" i="8"/>
  <c r="AY22" i="8"/>
  <c r="AZ22" i="8"/>
  <c r="BA22" i="8"/>
  <c r="AN23" i="8"/>
  <c r="AO23" i="8"/>
  <c r="AP23" i="8"/>
  <c r="AQ23" i="8"/>
  <c r="AR23" i="8"/>
  <c r="AS23" i="8"/>
  <c r="AT23" i="8"/>
  <c r="AU23" i="8"/>
  <c r="AV23" i="8"/>
  <c r="AW23" i="8"/>
  <c r="AX23" i="8"/>
  <c r="AY23" i="8"/>
  <c r="AZ23" i="8"/>
  <c r="BA23" i="8"/>
  <c r="AN24" i="8"/>
  <c r="AO24" i="8"/>
  <c r="AP24" i="8"/>
  <c r="AQ24" i="8"/>
  <c r="AR24" i="8"/>
  <c r="AS24" i="8"/>
  <c r="AT24" i="8"/>
  <c r="AU24" i="8"/>
  <c r="AV24" i="8"/>
  <c r="AW24" i="8"/>
  <c r="AX24" i="8"/>
  <c r="AY24" i="8"/>
  <c r="AZ24" i="8"/>
  <c r="BA24" i="8"/>
  <c r="AN25" i="8"/>
  <c r="AO25" i="8"/>
  <c r="AP25" i="8"/>
  <c r="AQ25" i="8"/>
  <c r="AR25" i="8"/>
  <c r="AS25" i="8"/>
  <c r="AT25" i="8"/>
  <c r="AU25" i="8"/>
  <c r="AV25" i="8"/>
  <c r="AW25" i="8"/>
  <c r="AX25" i="8"/>
  <c r="AY25" i="8"/>
  <c r="AZ25" i="8"/>
  <c r="BA25" i="8"/>
  <c r="AN26" i="8"/>
  <c r="AO26" i="8"/>
  <c r="AP26" i="8"/>
  <c r="AQ26" i="8"/>
  <c r="AR26" i="8"/>
  <c r="AS26" i="8"/>
  <c r="AT26" i="8"/>
  <c r="AU26" i="8"/>
  <c r="AV26" i="8"/>
  <c r="AW26" i="8"/>
  <c r="AX26" i="8"/>
  <c r="AY26" i="8"/>
  <c r="AZ26" i="8"/>
  <c r="BA26" i="8"/>
  <c r="AN27" i="8"/>
  <c r="AO27" i="8"/>
  <c r="AP27" i="8"/>
  <c r="AQ27" i="8"/>
  <c r="AR27" i="8"/>
  <c r="AS27" i="8"/>
  <c r="AT27" i="8"/>
  <c r="AU27" i="8"/>
  <c r="AV27" i="8"/>
  <c r="AW27" i="8"/>
  <c r="AX27" i="8"/>
  <c r="AY27" i="8"/>
  <c r="AZ27" i="8"/>
  <c r="BA27" i="8"/>
  <c r="AN28" i="8"/>
  <c r="AO28" i="8"/>
  <c r="AP28" i="8"/>
  <c r="AQ28" i="8"/>
  <c r="AR28" i="8"/>
  <c r="AS28" i="8"/>
  <c r="AT28" i="8"/>
  <c r="AU28" i="8"/>
  <c r="AV28" i="8"/>
  <c r="AW28" i="8"/>
  <c r="AX28" i="8"/>
  <c r="AY28" i="8"/>
  <c r="AZ28" i="8"/>
  <c r="BA28" i="8"/>
  <c r="AN29" i="8"/>
  <c r="AO29" i="8"/>
  <c r="AP29" i="8"/>
  <c r="AQ29" i="8"/>
  <c r="AR29" i="8"/>
  <c r="AS29" i="8"/>
  <c r="AT29" i="8"/>
  <c r="AU29" i="8"/>
  <c r="AV29" i="8"/>
  <c r="AW29" i="8"/>
  <c r="AX29" i="8"/>
  <c r="AY29" i="8"/>
  <c r="AZ29" i="8"/>
  <c r="BA29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AN31" i="8"/>
  <c r="AO31" i="8"/>
  <c r="AP31" i="8"/>
  <c r="AQ31" i="8"/>
  <c r="AR31" i="8"/>
  <c r="AS31" i="8"/>
  <c r="AT31" i="8"/>
  <c r="AU31" i="8"/>
  <c r="AV31" i="8"/>
  <c r="AW31" i="8"/>
  <c r="AX31" i="8"/>
  <c r="AY31" i="8"/>
  <c r="AZ31" i="8"/>
  <c r="BA31" i="8"/>
  <c r="AN32" i="8"/>
  <c r="AO32" i="8"/>
  <c r="AP32" i="8"/>
  <c r="AQ32" i="8"/>
  <c r="AR32" i="8"/>
  <c r="AS32" i="8"/>
  <c r="AT32" i="8"/>
  <c r="AU32" i="8"/>
  <c r="AV32" i="8"/>
  <c r="AW32" i="8"/>
  <c r="AX32" i="8"/>
  <c r="AY32" i="8"/>
  <c r="AZ32" i="8"/>
  <c r="BA32" i="8"/>
  <c r="AC17" i="11"/>
  <c r="AC16" i="11"/>
  <c r="AC15" i="11"/>
  <c r="AC14" i="11"/>
  <c r="AC13" i="11"/>
  <c r="AC12" i="11"/>
  <c r="AC11" i="11"/>
  <c r="AC10" i="11"/>
  <c r="AC9" i="11"/>
  <c r="AC8" i="11"/>
  <c r="AC7" i="11"/>
  <c r="AC6" i="11"/>
  <c r="AC5" i="11"/>
  <c r="AC4" i="11"/>
  <c r="AC3" i="11"/>
  <c r="AJ66" i="11"/>
  <c r="AI66" i="11"/>
  <c r="AH66" i="11"/>
  <c r="AG66" i="11"/>
  <c r="AF66" i="11"/>
  <c r="AE66" i="11"/>
  <c r="AD66" i="11"/>
  <c r="AC66" i="11"/>
  <c r="AB66" i="11"/>
  <c r="AA66" i="11"/>
  <c r="Z66" i="11"/>
  <c r="Y66" i="11"/>
  <c r="X66" i="11"/>
  <c r="W66" i="11"/>
  <c r="AJ65" i="11"/>
  <c r="AI65" i="11"/>
  <c r="AH65" i="11"/>
  <c r="AG65" i="11"/>
  <c r="AF65" i="11"/>
  <c r="AE65" i="11"/>
  <c r="AD65" i="11"/>
  <c r="AC65" i="11"/>
  <c r="AB65" i="11"/>
  <c r="AA65" i="11"/>
  <c r="Z65" i="11"/>
  <c r="Y65" i="11"/>
  <c r="X65" i="11"/>
  <c r="W65" i="11"/>
  <c r="E65" i="11"/>
  <c r="F65" i="11"/>
  <c r="G65" i="11"/>
  <c r="H65" i="11"/>
  <c r="I65" i="11"/>
  <c r="J65" i="11"/>
  <c r="K65" i="11"/>
  <c r="L65" i="11"/>
  <c r="M65" i="11"/>
  <c r="N65" i="11"/>
  <c r="O65" i="11"/>
  <c r="P65" i="11"/>
  <c r="Q65" i="11"/>
  <c r="D65" i="11"/>
  <c r="E66" i="11"/>
  <c r="F66" i="11"/>
  <c r="G66" i="11"/>
  <c r="H66" i="11"/>
  <c r="I66" i="11"/>
  <c r="J66" i="11"/>
  <c r="K66" i="11"/>
  <c r="L66" i="11"/>
  <c r="M66" i="11"/>
  <c r="N66" i="11"/>
  <c r="O66" i="11"/>
  <c r="P66" i="11"/>
  <c r="Q66" i="11"/>
  <c r="D66" i="11"/>
  <c r="AK45" i="11"/>
  <c r="AK46" i="11"/>
  <c r="AK50" i="11"/>
  <c r="AK51" i="11"/>
  <c r="AK61" i="11"/>
  <c r="AK62" i="11"/>
  <c r="AK63" i="11"/>
  <c r="AK34" i="11"/>
  <c r="AK32" i="11"/>
  <c r="AK52" i="11"/>
  <c r="R32" i="11"/>
  <c r="R36" i="11"/>
  <c r="R38" i="11"/>
  <c r="X9" i="11"/>
  <c r="X10" i="11"/>
  <c r="X11" i="11"/>
  <c r="X12" i="11"/>
  <c r="X13" i="11"/>
  <c r="X14" i="11"/>
  <c r="X15" i="11"/>
  <c r="X16" i="11"/>
  <c r="X4" i="11"/>
  <c r="X5" i="11"/>
  <c r="X6" i="11"/>
  <c r="X7" i="11"/>
  <c r="X8" i="11"/>
  <c r="X3" i="11"/>
  <c r="J14" i="10"/>
  <c r="J13" i="10"/>
  <c r="J12" i="10"/>
  <c r="J11" i="10"/>
  <c r="J10" i="10"/>
  <c r="J9" i="10"/>
  <c r="J8" i="10"/>
  <c r="J7" i="10"/>
  <c r="J6" i="10"/>
  <c r="J5" i="10"/>
  <c r="J4" i="10"/>
  <c r="J3" i="10"/>
  <c r="E4" i="10"/>
  <c r="E5" i="10"/>
  <c r="E6" i="10"/>
  <c r="E7" i="10"/>
  <c r="E8" i="10"/>
  <c r="E9" i="10"/>
  <c r="E10" i="10"/>
  <c r="E11" i="10"/>
  <c r="E12" i="10"/>
  <c r="E13" i="10"/>
  <c r="E14" i="10"/>
  <c r="E3" i="10"/>
  <c r="D25" i="9"/>
  <c r="D24" i="9"/>
  <c r="D23" i="9"/>
  <c r="D22" i="9"/>
  <c r="D21" i="9"/>
  <c r="D20" i="9"/>
  <c r="V17" i="9"/>
  <c r="S17" i="9"/>
  <c r="P17" i="9"/>
  <c r="M17" i="9"/>
  <c r="J17" i="9"/>
  <c r="G17" i="9"/>
  <c r="D17" i="9"/>
  <c r="V16" i="9"/>
  <c r="S16" i="9"/>
  <c r="P16" i="9"/>
  <c r="M16" i="9"/>
  <c r="J16" i="9"/>
  <c r="G16" i="9"/>
  <c r="D16" i="9"/>
  <c r="V15" i="9"/>
  <c r="S15" i="9"/>
  <c r="P15" i="9"/>
  <c r="M15" i="9"/>
  <c r="J15" i="9"/>
  <c r="G15" i="9"/>
  <c r="D15" i="9"/>
  <c r="V14" i="9"/>
  <c r="S14" i="9"/>
  <c r="P14" i="9"/>
  <c r="M14" i="9"/>
  <c r="J14" i="9"/>
  <c r="G14" i="9"/>
  <c r="D14" i="9"/>
  <c r="V13" i="9"/>
  <c r="S13" i="9"/>
  <c r="P13" i="9"/>
  <c r="M13" i="9"/>
  <c r="J13" i="9"/>
  <c r="G13" i="9"/>
  <c r="D13" i="9"/>
  <c r="V12" i="9"/>
  <c r="S12" i="9"/>
  <c r="P12" i="9"/>
  <c r="M12" i="9"/>
  <c r="J12" i="9"/>
  <c r="G12" i="9"/>
  <c r="D12" i="9"/>
  <c r="W34" i="8"/>
  <c r="X34" i="8"/>
  <c r="AP34" i="8"/>
  <c r="Y34" i="8"/>
  <c r="AQ34" i="8" s="1"/>
  <c r="Z34" i="8"/>
  <c r="Z65" i="8" s="1"/>
  <c r="AA34" i="8"/>
  <c r="AA65" i="8" s="1"/>
  <c r="AB34" i="8"/>
  <c r="AB65" i="8" s="1"/>
  <c r="AC34" i="8"/>
  <c r="AU34" i="8" s="1"/>
  <c r="AD34" i="8"/>
  <c r="AD65" i="8" s="1"/>
  <c r="AE34" i="8"/>
  <c r="AE65" i="8" s="1"/>
  <c r="AW34" i="8"/>
  <c r="AF34" i="8"/>
  <c r="AG34" i="8"/>
  <c r="AG65" i="8" s="1"/>
  <c r="AH34" i="8"/>
  <c r="AH65" i="8" s="1"/>
  <c r="AZ65" i="8" s="1"/>
  <c r="AI34" i="8"/>
  <c r="BA34" i="8" s="1"/>
  <c r="W35" i="8"/>
  <c r="AO35" i="8" s="1"/>
  <c r="W65" i="8"/>
  <c r="X35" i="8"/>
  <c r="Y35" i="8"/>
  <c r="AQ35" i="8" s="1"/>
  <c r="Z35" i="8"/>
  <c r="AR35" i="8"/>
  <c r="AA35" i="8"/>
  <c r="AB35" i="8"/>
  <c r="AC35" i="8"/>
  <c r="AD35" i="8"/>
  <c r="AV35" i="8"/>
  <c r="AE35" i="8"/>
  <c r="AW35" i="8" s="1"/>
  <c r="AF35" i="8"/>
  <c r="AX35" i="8" s="1"/>
  <c r="AG35" i="8"/>
  <c r="AY35" i="8" s="1"/>
  <c r="AH35" i="8"/>
  <c r="AI35" i="8"/>
  <c r="BA35" i="8"/>
  <c r="W36" i="8"/>
  <c r="X36" i="8"/>
  <c r="X65" i="8" s="1"/>
  <c r="AP65" i="8" s="1"/>
  <c r="Y36" i="8"/>
  <c r="AQ36" i="8"/>
  <c r="Z36" i="8"/>
  <c r="AR36" i="8" s="1"/>
  <c r="AA36" i="8"/>
  <c r="AS36" i="8" s="1"/>
  <c r="AB36" i="8"/>
  <c r="AT36" i="8"/>
  <c r="AC36" i="8"/>
  <c r="AC65" i="8" s="1"/>
  <c r="AD36" i="8"/>
  <c r="AV36" i="8" s="1"/>
  <c r="AE36" i="8"/>
  <c r="AW36" i="8" s="1"/>
  <c r="AF36" i="8"/>
  <c r="AG36" i="8"/>
  <c r="AH36" i="8"/>
  <c r="AZ36" i="8" s="1"/>
  <c r="AI36" i="8"/>
  <c r="W37" i="8"/>
  <c r="X37" i="8"/>
  <c r="Y37" i="8"/>
  <c r="AQ37" i="8"/>
  <c r="Z37" i="8"/>
  <c r="AA37" i="8"/>
  <c r="AS37" i="8" s="1"/>
  <c r="AB37" i="8"/>
  <c r="AT37" i="8"/>
  <c r="AC37" i="8"/>
  <c r="AU37" i="8"/>
  <c r="AD37" i="8"/>
  <c r="AV37" i="8" s="1"/>
  <c r="AE37" i="8"/>
  <c r="AF37" i="8"/>
  <c r="AG37" i="8"/>
  <c r="AY37" i="8"/>
  <c r="AH37" i="8"/>
  <c r="AI37" i="8"/>
  <c r="BA37" i="8" s="1"/>
  <c r="W38" i="8"/>
  <c r="X38" i="8"/>
  <c r="Y38" i="8"/>
  <c r="Z38" i="8"/>
  <c r="AR38" i="8"/>
  <c r="AA38" i="8"/>
  <c r="AS38" i="8"/>
  <c r="AB38" i="8"/>
  <c r="AT38" i="8" s="1"/>
  <c r="AC38" i="8"/>
  <c r="AU38" i="8" s="1"/>
  <c r="AD38" i="8"/>
  <c r="AE38" i="8"/>
  <c r="AF38" i="8"/>
  <c r="AG38" i="8"/>
  <c r="AY38" i="8" s="1"/>
  <c r="AH38" i="8"/>
  <c r="AI38" i="8"/>
  <c r="BA38" i="8" s="1"/>
  <c r="W39" i="8"/>
  <c r="AO39" i="8"/>
  <c r="X39" i="8"/>
  <c r="Y39" i="8"/>
  <c r="AQ39" i="8" s="1"/>
  <c r="Z39" i="8"/>
  <c r="AR39" i="8"/>
  <c r="AA39" i="8"/>
  <c r="AS39" i="8"/>
  <c r="AB39" i="8"/>
  <c r="AT39" i="8" s="1"/>
  <c r="AC39" i="8"/>
  <c r="AD39" i="8"/>
  <c r="AE39" i="8"/>
  <c r="AW39" i="8" s="1"/>
  <c r="AF39" i="8"/>
  <c r="AG39" i="8"/>
  <c r="AH39" i="8"/>
  <c r="AI39" i="8"/>
  <c r="W40" i="8"/>
  <c r="AO40" i="8"/>
  <c r="X40" i="8"/>
  <c r="Y40" i="8"/>
  <c r="Z40" i="8"/>
  <c r="AR40" i="8" s="1"/>
  <c r="AA40" i="8"/>
  <c r="AS40" i="8"/>
  <c r="AB40" i="8"/>
  <c r="AT40" i="8"/>
  <c r="AC40" i="8"/>
  <c r="AD40" i="8"/>
  <c r="AE40" i="8"/>
  <c r="AW40" i="8" s="1"/>
  <c r="AF40" i="8"/>
  <c r="AX40" i="8" s="1"/>
  <c r="AG40" i="8"/>
  <c r="AH40" i="8"/>
  <c r="AZ40" i="8" s="1"/>
  <c r="AI40" i="8"/>
  <c r="W41" i="8"/>
  <c r="X41" i="8"/>
  <c r="AP41" i="8" s="1"/>
  <c r="Y41" i="8"/>
  <c r="AQ41" i="8" s="1"/>
  <c r="Z41" i="8"/>
  <c r="AR41" i="8"/>
  <c r="AA41" i="8"/>
  <c r="AS41" i="8"/>
  <c r="AB41" i="8"/>
  <c r="AT41" i="8" s="1"/>
  <c r="AC41" i="8"/>
  <c r="AU41" i="8" s="1"/>
  <c r="AD41" i="8"/>
  <c r="AE41" i="8"/>
  <c r="AW41" i="8" s="1"/>
  <c r="AF41" i="8"/>
  <c r="AX41" i="8"/>
  <c r="AG41" i="8"/>
  <c r="AH41" i="8"/>
  <c r="AZ41" i="8"/>
  <c r="AI41" i="8"/>
  <c r="W42" i="8"/>
  <c r="AO42" i="8"/>
  <c r="X42" i="8"/>
  <c r="AP42" i="8" s="1"/>
  <c r="Y42" i="8"/>
  <c r="AQ42" i="8" s="1"/>
  <c r="Z42" i="8"/>
  <c r="AR42" i="8" s="1"/>
  <c r="AA42" i="8"/>
  <c r="AS42" i="8" s="1"/>
  <c r="AB42" i="8"/>
  <c r="AC42" i="8"/>
  <c r="AD42" i="8"/>
  <c r="AE42" i="8"/>
  <c r="AW42" i="8" s="1"/>
  <c r="AF42" i="8"/>
  <c r="AX42" i="8"/>
  <c r="AG42" i="8"/>
  <c r="AY42" i="8" s="1"/>
  <c r="AH42" i="8"/>
  <c r="AZ42" i="8" s="1"/>
  <c r="AI42" i="8"/>
  <c r="BA42" i="8"/>
  <c r="W43" i="8"/>
  <c r="AO43" i="8"/>
  <c r="X43" i="8"/>
  <c r="AP43" i="8" s="1"/>
  <c r="Y43" i="8"/>
  <c r="Z43" i="8"/>
  <c r="AR43" i="8" s="1"/>
  <c r="AA43" i="8"/>
  <c r="AS43" i="8" s="1"/>
  <c r="AB43" i="8"/>
  <c r="AT43" i="8"/>
  <c r="AC43" i="8"/>
  <c r="AU43" i="8" s="1"/>
  <c r="AD43" i="8"/>
  <c r="AV43" i="8" s="1"/>
  <c r="AE43" i="8"/>
  <c r="AF43" i="8"/>
  <c r="AG43" i="8"/>
  <c r="AH43" i="8"/>
  <c r="AZ43" i="8"/>
  <c r="AI43" i="8"/>
  <c r="W44" i="8"/>
  <c r="AO44" i="8"/>
  <c r="X44" i="8"/>
  <c r="AP44" i="8" s="1"/>
  <c r="Y44" i="8"/>
  <c r="AQ44" i="8"/>
  <c r="Z44" i="8"/>
  <c r="AR44" i="8"/>
  <c r="AA44" i="8"/>
  <c r="AB44" i="8"/>
  <c r="AT44" i="8" s="1"/>
  <c r="AC44" i="8"/>
  <c r="AU44" i="8" s="1"/>
  <c r="AD44" i="8"/>
  <c r="AE44" i="8"/>
  <c r="AF44" i="8"/>
  <c r="AG44" i="8"/>
  <c r="AY44" i="8" s="1"/>
  <c r="AH44" i="8"/>
  <c r="AZ44" i="8" s="1"/>
  <c r="AI44" i="8"/>
  <c r="BA44" i="8"/>
  <c r="W45" i="8"/>
  <c r="X45" i="8"/>
  <c r="AP45" i="8"/>
  <c r="Y45" i="8"/>
  <c r="Z45" i="8"/>
  <c r="AR45" i="8" s="1"/>
  <c r="AA45" i="8"/>
  <c r="AB45" i="8"/>
  <c r="AT45" i="8" s="1"/>
  <c r="AC45" i="8"/>
  <c r="AD45" i="8"/>
  <c r="AV45" i="8" s="1"/>
  <c r="AE45" i="8"/>
  <c r="AW45" i="8" s="1"/>
  <c r="AF45" i="8"/>
  <c r="AX45" i="8" s="1"/>
  <c r="AG45" i="8"/>
  <c r="AY45" i="8" s="1"/>
  <c r="AH45" i="8"/>
  <c r="AZ45" i="8" s="1"/>
  <c r="AI45" i="8"/>
  <c r="BA45" i="8" s="1"/>
  <c r="W46" i="8"/>
  <c r="AO46" i="8" s="1"/>
  <c r="X46" i="8"/>
  <c r="AP46" i="8"/>
  <c r="Y46" i="8"/>
  <c r="AQ46" i="8" s="1"/>
  <c r="Z46" i="8"/>
  <c r="AA46" i="8"/>
  <c r="AB46" i="8"/>
  <c r="AT46" i="8" s="1"/>
  <c r="AC46" i="8"/>
  <c r="AU46" i="8" s="1"/>
  <c r="AD46" i="8"/>
  <c r="AV46" i="8" s="1"/>
  <c r="AE46" i="8"/>
  <c r="AW46" i="8" s="1"/>
  <c r="AF46" i="8"/>
  <c r="AG46" i="8"/>
  <c r="AY46" i="8" s="1"/>
  <c r="AH46" i="8"/>
  <c r="AZ46" i="8"/>
  <c r="AI46" i="8"/>
  <c r="BA46" i="8"/>
  <c r="W47" i="8"/>
  <c r="X47" i="8"/>
  <c r="AP47" i="8"/>
  <c r="Y47" i="8"/>
  <c r="Z47" i="8"/>
  <c r="AR47" i="8"/>
  <c r="AA47" i="8"/>
  <c r="AB47" i="8"/>
  <c r="AT47" i="8"/>
  <c r="AC47" i="8"/>
  <c r="AU47" i="8" s="1"/>
  <c r="AD47" i="8"/>
  <c r="AE47" i="8"/>
  <c r="AW47" i="8"/>
  <c r="AF47" i="8"/>
  <c r="AX47" i="8"/>
  <c r="AG47" i="8"/>
  <c r="AH47" i="8"/>
  <c r="AZ47" i="8" s="1"/>
  <c r="AI47" i="8"/>
  <c r="BA47" i="8" s="1"/>
  <c r="W48" i="8"/>
  <c r="AO48" i="8" s="1"/>
  <c r="X48" i="8"/>
  <c r="AP48" i="8"/>
  <c r="Y48" i="8"/>
  <c r="AQ48" i="8"/>
  <c r="Z48" i="8"/>
  <c r="AR48" i="8" s="1"/>
  <c r="AA48" i="8"/>
  <c r="AB48" i="8"/>
  <c r="AC48" i="8"/>
  <c r="AU48" i="8"/>
  <c r="AD48" i="8"/>
  <c r="AV48" i="8"/>
  <c r="AE48" i="8"/>
  <c r="AF48" i="8"/>
  <c r="AG48" i="8"/>
  <c r="AH48" i="8"/>
  <c r="AI48" i="8"/>
  <c r="BA48" i="8"/>
  <c r="W49" i="8"/>
  <c r="AO49" i="8" s="1"/>
  <c r="X49" i="8"/>
  <c r="AP49" i="8" s="1"/>
  <c r="Y49" i="8"/>
  <c r="Z49" i="8"/>
  <c r="AA49" i="8"/>
  <c r="AB49" i="8"/>
  <c r="AC49" i="8"/>
  <c r="AD49" i="8"/>
  <c r="AE49" i="8"/>
  <c r="AW49" i="8" s="1"/>
  <c r="AF49" i="8"/>
  <c r="AX49" i="8"/>
  <c r="AG49" i="8"/>
  <c r="AY49" i="8" s="1"/>
  <c r="AH49" i="8"/>
  <c r="AZ49" i="8" s="1"/>
  <c r="AI49" i="8"/>
  <c r="BA49" i="8"/>
  <c r="W50" i="8"/>
  <c r="AO50" i="8"/>
  <c r="X50" i="8"/>
  <c r="AP50" i="8" s="1"/>
  <c r="Y50" i="8"/>
  <c r="Z50" i="8"/>
  <c r="AA50" i="8"/>
  <c r="AB50" i="8"/>
  <c r="AT50" i="8" s="1"/>
  <c r="AC50" i="8"/>
  <c r="AD50" i="8"/>
  <c r="AV50" i="8" s="1"/>
  <c r="AE50" i="8"/>
  <c r="AF50" i="8"/>
  <c r="AX50" i="8" s="1"/>
  <c r="AG50" i="8"/>
  <c r="AH50" i="8"/>
  <c r="AZ50" i="8"/>
  <c r="AI50" i="8"/>
  <c r="BA50" i="8"/>
  <c r="W51" i="8"/>
  <c r="AO51" i="8" s="1"/>
  <c r="X51" i="8"/>
  <c r="AP51" i="8" s="1"/>
  <c r="Y51" i="8"/>
  <c r="Z51" i="8"/>
  <c r="AR51" i="8" s="1"/>
  <c r="AA51" i="8"/>
  <c r="AS51" i="8" s="1"/>
  <c r="AB51" i="8"/>
  <c r="AT51" i="8" s="1"/>
  <c r="AC51" i="8"/>
  <c r="AU51" i="8"/>
  <c r="AD51" i="8"/>
  <c r="AV51" i="8" s="1"/>
  <c r="AE51" i="8"/>
  <c r="AW51" i="8" s="1"/>
  <c r="AF51" i="8"/>
  <c r="AG51" i="8"/>
  <c r="AH51" i="8"/>
  <c r="AZ51" i="8" s="1"/>
  <c r="AI51" i="8"/>
  <c r="BA51" i="8" s="1"/>
  <c r="W52" i="8"/>
  <c r="X52" i="8"/>
  <c r="AP52" i="8" s="1"/>
  <c r="Y52" i="8"/>
  <c r="Z52" i="8"/>
  <c r="AA52" i="8"/>
  <c r="AB52" i="8"/>
  <c r="AC52" i="8"/>
  <c r="AD52" i="8"/>
  <c r="AV52" i="8"/>
  <c r="AE52" i="8"/>
  <c r="AW52" i="8"/>
  <c r="AF52" i="8"/>
  <c r="AX52" i="8"/>
  <c r="AG52" i="8"/>
  <c r="AY52" i="8" s="1"/>
  <c r="AH52" i="8"/>
  <c r="AZ52" i="8"/>
  <c r="AI52" i="8"/>
  <c r="W53" i="8"/>
  <c r="X53" i="8"/>
  <c r="Y53" i="8"/>
  <c r="Z53" i="8"/>
  <c r="AR53" i="8"/>
  <c r="AA53" i="8"/>
  <c r="AB53" i="8"/>
  <c r="AT53" i="8" s="1"/>
  <c r="AC53" i="8"/>
  <c r="AU53" i="8"/>
  <c r="AD53" i="8"/>
  <c r="AV53" i="8"/>
  <c r="AE53" i="8"/>
  <c r="AW53" i="8" s="1"/>
  <c r="AF53" i="8"/>
  <c r="AG53" i="8"/>
  <c r="AY53" i="8"/>
  <c r="AH53" i="8"/>
  <c r="AI53" i="8"/>
  <c r="W54" i="8"/>
  <c r="X54" i="8"/>
  <c r="AP54" i="8"/>
  <c r="Y54" i="8"/>
  <c r="Z54" i="8"/>
  <c r="AR54" i="8" s="1"/>
  <c r="AA54" i="8"/>
  <c r="AB54" i="8"/>
  <c r="AC54" i="8"/>
  <c r="AU54" i="8"/>
  <c r="AD54" i="8"/>
  <c r="AE54" i="8"/>
  <c r="AF54" i="8"/>
  <c r="AX54" i="8" s="1"/>
  <c r="AG54" i="8"/>
  <c r="AH54" i="8"/>
  <c r="AZ54" i="8"/>
  <c r="AI54" i="8"/>
  <c r="W55" i="8"/>
  <c r="AO55" i="8" s="1"/>
  <c r="X55" i="8"/>
  <c r="Y55" i="8"/>
  <c r="Z55" i="8"/>
  <c r="AR55" i="8" s="1"/>
  <c r="AA55" i="8"/>
  <c r="AB55" i="8"/>
  <c r="AC55" i="8"/>
  <c r="AU55" i="8"/>
  <c r="AD55" i="8"/>
  <c r="AV55" i="8" s="1"/>
  <c r="AE55" i="8"/>
  <c r="AW55" i="8" s="1"/>
  <c r="AF55" i="8"/>
  <c r="AG55" i="8"/>
  <c r="AH55" i="8"/>
  <c r="AI55" i="8"/>
  <c r="W56" i="8"/>
  <c r="AO56" i="8" s="1"/>
  <c r="X56" i="8"/>
  <c r="AP56" i="8" s="1"/>
  <c r="Y56" i="8"/>
  <c r="AQ56" i="8" s="1"/>
  <c r="Z56" i="8"/>
  <c r="AR56" i="8" s="1"/>
  <c r="AA56" i="8"/>
  <c r="AS56" i="8"/>
  <c r="AB56" i="8"/>
  <c r="AT56" i="8"/>
  <c r="AC56" i="8"/>
  <c r="AU56" i="8" s="1"/>
  <c r="AD56" i="8"/>
  <c r="AE56" i="8"/>
  <c r="AF56" i="8"/>
  <c r="AX56" i="8" s="1"/>
  <c r="AG56" i="8"/>
  <c r="AH56" i="8"/>
  <c r="AI56" i="8"/>
  <c r="BA56" i="8"/>
  <c r="W57" i="8"/>
  <c r="AO57" i="8"/>
  <c r="X57" i="8"/>
  <c r="Y57" i="8"/>
  <c r="Z57" i="8"/>
  <c r="AR57" i="8"/>
  <c r="AA57" i="8"/>
  <c r="AS57" i="8" s="1"/>
  <c r="AB57" i="8"/>
  <c r="AT57" i="8"/>
  <c r="AC57" i="8"/>
  <c r="AU57" i="8" s="1"/>
  <c r="AD57" i="8"/>
  <c r="AE57" i="8"/>
  <c r="AF57" i="8"/>
  <c r="AG57" i="8"/>
  <c r="AY57" i="8" s="1"/>
  <c r="AH57" i="8"/>
  <c r="AI57" i="8"/>
  <c r="BA57" i="8" s="1"/>
  <c r="W58" i="8"/>
  <c r="X58" i="8"/>
  <c r="AP58" i="8" s="1"/>
  <c r="Y58" i="8"/>
  <c r="AQ58" i="8" s="1"/>
  <c r="Z58" i="8"/>
  <c r="AR58" i="8"/>
  <c r="AA58" i="8"/>
  <c r="AS58" i="8"/>
  <c r="AB58" i="8"/>
  <c r="AT58" i="8" s="1"/>
  <c r="AC58" i="8"/>
  <c r="AD58" i="8"/>
  <c r="AE58" i="8"/>
  <c r="AF58" i="8"/>
  <c r="AX58" i="8" s="1"/>
  <c r="AG58" i="8"/>
  <c r="AY58" i="8" s="1"/>
  <c r="AH58" i="8"/>
  <c r="AI58" i="8"/>
  <c r="BA58" i="8"/>
  <c r="W59" i="8"/>
  <c r="AO59" i="8" s="1"/>
  <c r="X59" i="8"/>
  <c r="AP59" i="8" s="1"/>
  <c r="Y59" i="8"/>
  <c r="Z59" i="8"/>
  <c r="AR59" i="8"/>
  <c r="AA59" i="8"/>
  <c r="AS59" i="8" s="1"/>
  <c r="AB59" i="8"/>
  <c r="AC59" i="8"/>
  <c r="AU59" i="8" s="1"/>
  <c r="AD59" i="8"/>
  <c r="AV59" i="8" s="1"/>
  <c r="AE59" i="8"/>
  <c r="AW59" i="8" s="1"/>
  <c r="AF59" i="8"/>
  <c r="AG59" i="8"/>
  <c r="AY59" i="8" s="1"/>
  <c r="AH59" i="8"/>
  <c r="AZ59" i="8" s="1"/>
  <c r="AI59" i="8"/>
  <c r="BA59" i="8"/>
  <c r="W60" i="8"/>
  <c r="AO60" i="8" s="1"/>
  <c r="X60" i="8"/>
  <c r="AP60" i="8" s="1"/>
  <c r="Y60" i="8"/>
  <c r="AQ60" i="8" s="1"/>
  <c r="Z60" i="8"/>
  <c r="AA60" i="8"/>
  <c r="AB60" i="8"/>
  <c r="AT60" i="8" s="1"/>
  <c r="AC60" i="8"/>
  <c r="AD60" i="8"/>
  <c r="AE60" i="8"/>
  <c r="AW60" i="8" s="1"/>
  <c r="AF60" i="8"/>
  <c r="AG60" i="8"/>
  <c r="AY60" i="8"/>
  <c r="AH60" i="8"/>
  <c r="AZ60" i="8" s="1"/>
  <c r="AI60" i="8"/>
  <c r="BA60" i="8" s="1"/>
  <c r="W61" i="8"/>
  <c r="X61" i="8"/>
  <c r="AP61" i="8"/>
  <c r="Y61" i="8"/>
  <c r="AQ61" i="8" s="1"/>
  <c r="Z61" i="8"/>
  <c r="AA61" i="8"/>
  <c r="AS61" i="8" s="1"/>
  <c r="AB61" i="8"/>
  <c r="AT61" i="8" s="1"/>
  <c r="AC61" i="8"/>
  <c r="AD61" i="8"/>
  <c r="AE61" i="8"/>
  <c r="AW61" i="8"/>
  <c r="AF61" i="8"/>
  <c r="AX61" i="8"/>
  <c r="AG61" i="8"/>
  <c r="AH61" i="8"/>
  <c r="AI61" i="8"/>
  <c r="BA61" i="8"/>
  <c r="W62" i="8"/>
  <c r="AO62" i="8" s="1"/>
  <c r="X62" i="8"/>
  <c r="AP62" i="8" s="1"/>
  <c r="Y62" i="8"/>
  <c r="Z62" i="8"/>
  <c r="AR62" i="8" s="1"/>
  <c r="AA62" i="8"/>
  <c r="AS62" i="8" s="1"/>
  <c r="AB62" i="8"/>
  <c r="AC62" i="8"/>
  <c r="AD62" i="8"/>
  <c r="AE62" i="8"/>
  <c r="AW62" i="8" s="1"/>
  <c r="AF62" i="8"/>
  <c r="AG62" i="8"/>
  <c r="AY62" i="8"/>
  <c r="AH62" i="8"/>
  <c r="AZ62" i="8"/>
  <c r="AI62" i="8"/>
  <c r="BA62" i="8"/>
  <c r="W63" i="8"/>
  <c r="X63" i="8"/>
  <c r="AP63" i="8"/>
  <c r="Y63" i="8"/>
  <c r="Z63" i="8"/>
  <c r="AR63" i="8" s="1"/>
  <c r="AA63" i="8"/>
  <c r="AS63" i="8" s="1"/>
  <c r="AB63" i="8"/>
  <c r="AC63" i="8"/>
  <c r="AU63" i="8"/>
  <c r="AD63" i="8"/>
  <c r="AV63" i="8" s="1"/>
  <c r="AE63" i="8"/>
  <c r="AF63" i="8"/>
  <c r="AG63" i="8"/>
  <c r="AY63" i="8"/>
  <c r="AH63" i="8"/>
  <c r="AZ63" i="8"/>
  <c r="AI63" i="8"/>
  <c r="BA63" i="8" s="1"/>
  <c r="V35" i="8"/>
  <c r="AN35" i="8" s="1"/>
  <c r="V36" i="8"/>
  <c r="V37" i="8"/>
  <c r="V38" i="8"/>
  <c r="AN38" i="8" s="1"/>
  <c r="V39" i="8"/>
  <c r="V40" i="8"/>
  <c r="AN40" i="8" s="1"/>
  <c r="V41" i="8"/>
  <c r="V42" i="8"/>
  <c r="V43" i="8"/>
  <c r="V44" i="8"/>
  <c r="V45" i="8"/>
  <c r="AN45" i="8" s="1"/>
  <c r="V46" i="8"/>
  <c r="AN46" i="8"/>
  <c r="V47" i="8"/>
  <c r="AN47" i="8" s="1"/>
  <c r="V48" i="8"/>
  <c r="AN48" i="8" s="1"/>
  <c r="V49" i="8"/>
  <c r="AN49" i="8" s="1"/>
  <c r="V50" i="8"/>
  <c r="AN50" i="8"/>
  <c r="V51" i="8"/>
  <c r="V52" i="8"/>
  <c r="AN52" i="8" s="1"/>
  <c r="V53" i="8"/>
  <c r="AN53" i="8" s="1"/>
  <c r="V54" i="8"/>
  <c r="AN54" i="8" s="1"/>
  <c r="V55" i="8"/>
  <c r="V56" i="8"/>
  <c r="V57" i="8"/>
  <c r="V58" i="8"/>
  <c r="AN58" i="8"/>
  <c r="V59" i="8"/>
  <c r="AN59" i="8" s="1"/>
  <c r="V60" i="8"/>
  <c r="AN60" i="8"/>
  <c r="V61" i="8"/>
  <c r="V62" i="8"/>
  <c r="V63" i="8"/>
  <c r="V34" i="8"/>
  <c r="V65" i="8" s="1"/>
  <c r="AN65" i="8" s="1"/>
  <c r="E34" i="8"/>
  <c r="AO34" i="8" s="1"/>
  <c r="F34" i="8"/>
  <c r="G34" i="8"/>
  <c r="H34" i="8"/>
  <c r="I34" i="8"/>
  <c r="I65" i="8" s="1"/>
  <c r="AS34" i="8"/>
  <c r="J34" i="8"/>
  <c r="J65" i="8" s="1"/>
  <c r="K34" i="8"/>
  <c r="L34" i="8"/>
  <c r="M34" i="8"/>
  <c r="N34" i="8"/>
  <c r="AX34" i="8"/>
  <c r="O34" i="8"/>
  <c r="P34" i="8"/>
  <c r="P65" i="8" s="1"/>
  <c r="Q34" i="8"/>
  <c r="Q65" i="8" s="1"/>
  <c r="E35" i="8"/>
  <c r="F35" i="8"/>
  <c r="AP35" i="8" s="1"/>
  <c r="G35" i="8"/>
  <c r="H35" i="8"/>
  <c r="I35" i="8"/>
  <c r="J35" i="8"/>
  <c r="AT35" i="8" s="1"/>
  <c r="K35" i="8"/>
  <c r="K65" i="8" s="1"/>
  <c r="AU35" i="8"/>
  <c r="L35" i="8"/>
  <c r="M35" i="8"/>
  <c r="N35" i="8"/>
  <c r="N65" i="8" s="1"/>
  <c r="O35" i="8"/>
  <c r="P35" i="8"/>
  <c r="AZ35" i="8" s="1"/>
  <c r="Q35" i="8"/>
  <c r="E36" i="8"/>
  <c r="AO36" i="8"/>
  <c r="F36" i="8"/>
  <c r="F65" i="8" s="1"/>
  <c r="G36" i="8"/>
  <c r="H36" i="8"/>
  <c r="I36" i="8"/>
  <c r="J36" i="8"/>
  <c r="K36" i="8"/>
  <c r="AU36" i="8"/>
  <c r="L36" i="8"/>
  <c r="L65" i="8" s="1"/>
  <c r="M36" i="8"/>
  <c r="M65" i="8" s="1"/>
  <c r="N36" i="8"/>
  <c r="AX36" i="8"/>
  <c r="O36" i="8"/>
  <c r="AY36" i="8" s="1"/>
  <c r="P36" i="8"/>
  <c r="Q36" i="8"/>
  <c r="E37" i="8"/>
  <c r="F37" i="8"/>
  <c r="AP37" i="8" s="1"/>
  <c r="G37" i="8"/>
  <c r="H37" i="8"/>
  <c r="I37" i="8"/>
  <c r="J37" i="8"/>
  <c r="K37" i="8"/>
  <c r="L37" i="8"/>
  <c r="M37" i="8"/>
  <c r="AW37" i="8"/>
  <c r="N37" i="8"/>
  <c r="AX37" i="8" s="1"/>
  <c r="O37" i="8"/>
  <c r="P37" i="8"/>
  <c r="AZ37" i="8" s="1"/>
  <c r="Q37" i="8"/>
  <c r="E38" i="8"/>
  <c r="AO38" i="8" s="1"/>
  <c r="F38" i="8"/>
  <c r="AP38" i="8" s="1"/>
  <c r="G38" i="8"/>
  <c r="AQ38" i="8" s="1"/>
  <c r="H38" i="8"/>
  <c r="I38" i="8"/>
  <c r="J38" i="8"/>
  <c r="K38" i="8"/>
  <c r="L38" i="8"/>
  <c r="AV38" i="8" s="1"/>
  <c r="M38" i="8"/>
  <c r="AW38" i="8" s="1"/>
  <c r="N38" i="8"/>
  <c r="AX38" i="8" s="1"/>
  <c r="O38" i="8"/>
  <c r="P38" i="8"/>
  <c r="AZ38" i="8" s="1"/>
  <c r="Q38" i="8"/>
  <c r="E39" i="8"/>
  <c r="F39" i="8"/>
  <c r="AP39" i="8"/>
  <c r="G39" i="8"/>
  <c r="H39" i="8"/>
  <c r="I39" i="8"/>
  <c r="J39" i="8"/>
  <c r="K39" i="8"/>
  <c r="AU39" i="8" s="1"/>
  <c r="L39" i="8"/>
  <c r="AV39" i="8" s="1"/>
  <c r="M39" i="8"/>
  <c r="N39" i="8"/>
  <c r="O39" i="8"/>
  <c r="AY39" i="8"/>
  <c r="P39" i="8"/>
  <c r="AZ39" i="8"/>
  <c r="Q39" i="8"/>
  <c r="E40" i="8"/>
  <c r="F40" i="8"/>
  <c r="AP40" i="8" s="1"/>
  <c r="G40" i="8"/>
  <c r="AQ40" i="8" s="1"/>
  <c r="H40" i="8"/>
  <c r="I40" i="8"/>
  <c r="J40" i="8"/>
  <c r="K40" i="8"/>
  <c r="AU40" i="8"/>
  <c r="L40" i="8"/>
  <c r="AV40" i="8"/>
  <c r="M40" i="8"/>
  <c r="N40" i="8"/>
  <c r="O40" i="8"/>
  <c r="AY40" i="8" s="1"/>
  <c r="P40" i="8"/>
  <c r="Q40" i="8"/>
  <c r="E41" i="8"/>
  <c r="AO41" i="8" s="1"/>
  <c r="F41" i="8"/>
  <c r="G41" i="8"/>
  <c r="H41" i="8"/>
  <c r="I41" i="8"/>
  <c r="J41" i="8"/>
  <c r="K41" i="8"/>
  <c r="L41" i="8"/>
  <c r="AV41" i="8"/>
  <c r="M41" i="8"/>
  <c r="N41" i="8"/>
  <c r="O41" i="8"/>
  <c r="AY41" i="8" s="1"/>
  <c r="P41" i="8"/>
  <c r="Q41" i="8"/>
  <c r="BA41" i="8" s="1"/>
  <c r="E42" i="8"/>
  <c r="F42" i="8"/>
  <c r="G42" i="8"/>
  <c r="H42" i="8"/>
  <c r="I42" i="8"/>
  <c r="J42" i="8"/>
  <c r="AT42" i="8"/>
  <c r="K42" i="8"/>
  <c r="AU42" i="8"/>
  <c r="L42" i="8"/>
  <c r="AV42" i="8" s="1"/>
  <c r="M42" i="8"/>
  <c r="N42" i="8"/>
  <c r="O42" i="8"/>
  <c r="P42" i="8"/>
  <c r="Q42" i="8"/>
  <c r="E43" i="8"/>
  <c r="F43" i="8"/>
  <c r="G43" i="8"/>
  <c r="AQ43" i="8" s="1"/>
  <c r="H43" i="8"/>
  <c r="I43" i="8"/>
  <c r="J43" i="8"/>
  <c r="K43" i="8"/>
  <c r="L43" i="8"/>
  <c r="M43" i="8"/>
  <c r="AW43" i="8" s="1"/>
  <c r="N43" i="8"/>
  <c r="AX43" i="8" s="1"/>
  <c r="O43" i="8"/>
  <c r="P43" i="8"/>
  <c r="Q43" i="8"/>
  <c r="E44" i="8"/>
  <c r="F44" i="8"/>
  <c r="G44" i="8"/>
  <c r="H44" i="8"/>
  <c r="I44" i="8"/>
  <c r="AS44" i="8" s="1"/>
  <c r="J44" i="8"/>
  <c r="K44" i="8"/>
  <c r="L44" i="8"/>
  <c r="AV44" i="8"/>
  <c r="M44" i="8"/>
  <c r="AW44" i="8" s="1"/>
  <c r="N44" i="8"/>
  <c r="AX44" i="8"/>
  <c r="O44" i="8"/>
  <c r="P44" i="8"/>
  <c r="Q44" i="8"/>
  <c r="E45" i="8"/>
  <c r="AO45" i="8" s="1"/>
  <c r="F45" i="8"/>
  <c r="G45" i="8"/>
  <c r="H45" i="8"/>
  <c r="I45" i="8"/>
  <c r="J45" i="8"/>
  <c r="K45" i="8"/>
  <c r="AU45" i="8" s="1"/>
  <c r="L45" i="8"/>
  <c r="M45" i="8"/>
  <c r="N45" i="8"/>
  <c r="O45" i="8"/>
  <c r="P45" i="8"/>
  <c r="Q45" i="8"/>
  <c r="E46" i="8"/>
  <c r="F46" i="8"/>
  <c r="G46" i="8"/>
  <c r="H46" i="8"/>
  <c r="AR46" i="8" s="1"/>
  <c r="I46" i="8"/>
  <c r="AS46" i="8"/>
  <c r="J46" i="8"/>
  <c r="K46" i="8"/>
  <c r="L46" i="8"/>
  <c r="M46" i="8"/>
  <c r="N46" i="8"/>
  <c r="AX46" i="8"/>
  <c r="O46" i="8"/>
  <c r="P46" i="8"/>
  <c r="Q46" i="8"/>
  <c r="E47" i="8"/>
  <c r="AO47" i="8" s="1"/>
  <c r="F47" i="8"/>
  <c r="G47" i="8"/>
  <c r="AQ47" i="8" s="1"/>
  <c r="H47" i="8"/>
  <c r="I47" i="8"/>
  <c r="AS47" i="8"/>
  <c r="J47" i="8"/>
  <c r="K47" i="8"/>
  <c r="L47" i="8"/>
  <c r="M47" i="8"/>
  <c r="N47" i="8"/>
  <c r="O47" i="8"/>
  <c r="AY47" i="8" s="1"/>
  <c r="P47" i="8"/>
  <c r="Q47" i="8"/>
  <c r="E48" i="8"/>
  <c r="F48" i="8"/>
  <c r="G48" i="8"/>
  <c r="H48" i="8"/>
  <c r="I48" i="8"/>
  <c r="AS48" i="8" s="1"/>
  <c r="J48" i="8"/>
  <c r="AT48" i="8"/>
  <c r="K48" i="8"/>
  <c r="L48" i="8"/>
  <c r="M48" i="8"/>
  <c r="AW48" i="8" s="1"/>
  <c r="N48" i="8"/>
  <c r="AX48" i="8" s="1"/>
  <c r="O48" i="8"/>
  <c r="AY48" i="8" s="1"/>
  <c r="P48" i="8"/>
  <c r="Q48" i="8"/>
  <c r="E49" i="8"/>
  <c r="F49" i="8"/>
  <c r="G49" i="8"/>
  <c r="AQ49" i="8"/>
  <c r="H49" i="8"/>
  <c r="AR49" i="8" s="1"/>
  <c r="I49" i="8"/>
  <c r="AS49" i="8"/>
  <c r="J49" i="8"/>
  <c r="AT49" i="8"/>
  <c r="K49" i="8"/>
  <c r="L49" i="8"/>
  <c r="AV49" i="8"/>
  <c r="M49" i="8"/>
  <c r="N49" i="8"/>
  <c r="O49" i="8"/>
  <c r="P49" i="8"/>
  <c r="Q49" i="8"/>
  <c r="E50" i="8"/>
  <c r="F50" i="8"/>
  <c r="G50" i="8"/>
  <c r="AQ50" i="8" s="1"/>
  <c r="H50" i="8"/>
  <c r="I50" i="8"/>
  <c r="J50" i="8"/>
  <c r="K50" i="8"/>
  <c r="AU50" i="8" s="1"/>
  <c r="L50" i="8"/>
  <c r="M50" i="8"/>
  <c r="AW50" i="8" s="1"/>
  <c r="N50" i="8"/>
  <c r="O50" i="8"/>
  <c r="AY50" i="8"/>
  <c r="P50" i="8"/>
  <c r="Q50" i="8"/>
  <c r="E51" i="8"/>
  <c r="F51" i="8"/>
  <c r="G51" i="8"/>
  <c r="AQ51" i="8"/>
  <c r="H51" i="8"/>
  <c r="I51" i="8"/>
  <c r="J51" i="8"/>
  <c r="K51" i="8"/>
  <c r="L51" i="8"/>
  <c r="M51" i="8"/>
  <c r="N51" i="8"/>
  <c r="AX51" i="8"/>
  <c r="O51" i="8"/>
  <c r="AY51" i="8" s="1"/>
  <c r="P51" i="8"/>
  <c r="Q51" i="8"/>
  <c r="E52" i="8"/>
  <c r="AO52" i="8" s="1"/>
  <c r="F52" i="8"/>
  <c r="G52" i="8"/>
  <c r="H52" i="8"/>
  <c r="H65" i="8" s="1"/>
  <c r="I52" i="8"/>
  <c r="AS52" i="8" s="1"/>
  <c r="J52" i="8"/>
  <c r="K52" i="8"/>
  <c r="AU52" i="8" s="1"/>
  <c r="L52" i="8"/>
  <c r="M52" i="8"/>
  <c r="N52" i="8"/>
  <c r="O52" i="8"/>
  <c r="P52" i="8"/>
  <c r="Q52" i="8"/>
  <c r="BA52" i="8"/>
  <c r="E53" i="8"/>
  <c r="F53" i="8"/>
  <c r="AP53" i="8"/>
  <c r="G53" i="8"/>
  <c r="AQ53" i="8"/>
  <c r="H53" i="8"/>
  <c r="I53" i="8"/>
  <c r="AS53" i="8"/>
  <c r="J53" i="8"/>
  <c r="K53" i="8"/>
  <c r="L53" i="8"/>
  <c r="M53" i="8"/>
  <c r="N53" i="8"/>
  <c r="AX53" i="8" s="1"/>
  <c r="O53" i="8"/>
  <c r="P53" i="8"/>
  <c r="AZ53" i="8" s="1"/>
  <c r="Q53" i="8"/>
  <c r="BA53" i="8"/>
  <c r="E54" i="8"/>
  <c r="AO54" i="8" s="1"/>
  <c r="F54" i="8"/>
  <c r="G54" i="8"/>
  <c r="AQ54" i="8" s="1"/>
  <c r="H54" i="8"/>
  <c r="I54" i="8"/>
  <c r="AS54" i="8" s="1"/>
  <c r="J54" i="8"/>
  <c r="K54" i="8"/>
  <c r="L54" i="8"/>
  <c r="AV54" i="8" s="1"/>
  <c r="M54" i="8"/>
  <c r="N54" i="8"/>
  <c r="O54" i="8"/>
  <c r="AY54" i="8"/>
  <c r="P54" i="8"/>
  <c r="Q54" i="8"/>
  <c r="BA54" i="8" s="1"/>
  <c r="E55" i="8"/>
  <c r="F55" i="8"/>
  <c r="AP55" i="8"/>
  <c r="G55" i="8"/>
  <c r="AQ55" i="8"/>
  <c r="H55" i="8"/>
  <c r="I55" i="8"/>
  <c r="AS55" i="8"/>
  <c r="J55" i="8"/>
  <c r="AT55" i="8" s="1"/>
  <c r="K55" i="8"/>
  <c r="L55" i="8"/>
  <c r="M55" i="8"/>
  <c r="N55" i="8"/>
  <c r="AX55" i="8"/>
  <c r="O55" i="8"/>
  <c r="P55" i="8"/>
  <c r="AZ55" i="8" s="1"/>
  <c r="Q55" i="8"/>
  <c r="BA55" i="8"/>
  <c r="E56" i="8"/>
  <c r="F56" i="8"/>
  <c r="G56" i="8"/>
  <c r="H56" i="8"/>
  <c r="I56" i="8"/>
  <c r="J56" i="8"/>
  <c r="K56" i="8"/>
  <c r="L56" i="8"/>
  <c r="AV56" i="8"/>
  <c r="M56" i="8"/>
  <c r="AW56" i="8" s="1"/>
  <c r="N56" i="8"/>
  <c r="O56" i="8"/>
  <c r="AY56" i="8"/>
  <c r="P56" i="8"/>
  <c r="AZ56" i="8"/>
  <c r="Q56" i="8"/>
  <c r="E57" i="8"/>
  <c r="F57" i="8"/>
  <c r="AP57" i="8" s="1"/>
  <c r="G57" i="8"/>
  <c r="AQ57" i="8" s="1"/>
  <c r="H57" i="8"/>
  <c r="I57" i="8"/>
  <c r="J57" i="8"/>
  <c r="K57" i="8"/>
  <c r="L57" i="8"/>
  <c r="AV57" i="8"/>
  <c r="M57" i="8"/>
  <c r="AW57" i="8" s="1"/>
  <c r="N57" i="8"/>
  <c r="AX57" i="8" s="1"/>
  <c r="O57" i="8"/>
  <c r="P57" i="8"/>
  <c r="AZ57" i="8" s="1"/>
  <c r="Q57" i="8"/>
  <c r="E58" i="8"/>
  <c r="F58" i="8"/>
  <c r="G58" i="8"/>
  <c r="H58" i="8"/>
  <c r="I58" i="8"/>
  <c r="J58" i="8"/>
  <c r="K58" i="8"/>
  <c r="AU58" i="8"/>
  <c r="L58" i="8"/>
  <c r="AV58" i="8" s="1"/>
  <c r="M58" i="8"/>
  <c r="AW58" i="8" s="1"/>
  <c r="N58" i="8"/>
  <c r="O58" i="8"/>
  <c r="P58" i="8"/>
  <c r="AZ58" i="8" s="1"/>
  <c r="Q58" i="8"/>
  <c r="E59" i="8"/>
  <c r="F59" i="8"/>
  <c r="G59" i="8"/>
  <c r="AQ59" i="8" s="1"/>
  <c r="H59" i="8"/>
  <c r="I59" i="8"/>
  <c r="J59" i="8"/>
  <c r="AT59" i="8" s="1"/>
  <c r="K59" i="8"/>
  <c r="L59" i="8"/>
  <c r="M59" i="8"/>
  <c r="N59" i="8"/>
  <c r="AX59" i="8" s="1"/>
  <c r="O59" i="8"/>
  <c r="P59" i="8"/>
  <c r="Q59" i="8"/>
  <c r="E60" i="8"/>
  <c r="F60" i="8"/>
  <c r="G60" i="8"/>
  <c r="H60" i="8"/>
  <c r="AR60" i="8" s="1"/>
  <c r="I60" i="8"/>
  <c r="AS60" i="8" s="1"/>
  <c r="J60" i="8"/>
  <c r="K60" i="8"/>
  <c r="AU60" i="8"/>
  <c r="L60" i="8"/>
  <c r="AV60" i="8"/>
  <c r="M60" i="8"/>
  <c r="N60" i="8"/>
  <c r="AX60" i="8" s="1"/>
  <c r="O60" i="8"/>
  <c r="P60" i="8"/>
  <c r="Q60" i="8"/>
  <c r="E61" i="8"/>
  <c r="AO61" i="8" s="1"/>
  <c r="F61" i="8"/>
  <c r="G61" i="8"/>
  <c r="H61" i="8"/>
  <c r="AR61" i="8"/>
  <c r="I61" i="8"/>
  <c r="J61" i="8"/>
  <c r="K61" i="8"/>
  <c r="AU61" i="8"/>
  <c r="L61" i="8"/>
  <c r="AV61" i="8"/>
  <c r="M61" i="8"/>
  <c r="N61" i="8"/>
  <c r="O61" i="8"/>
  <c r="AY61" i="8" s="1"/>
  <c r="P61" i="8"/>
  <c r="AZ61" i="8" s="1"/>
  <c r="Q61" i="8"/>
  <c r="E62" i="8"/>
  <c r="F62" i="8"/>
  <c r="G62" i="8"/>
  <c r="AQ62" i="8" s="1"/>
  <c r="H62" i="8"/>
  <c r="I62" i="8"/>
  <c r="J62" i="8"/>
  <c r="AT62" i="8" s="1"/>
  <c r="K62" i="8"/>
  <c r="AU62" i="8"/>
  <c r="L62" i="8"/>
  <c r="AV62" i="8"/>
  <c r="M62" i="8"/>
  <c r="N62" i="8"/>
  <c r="AX62" i="8" s="1"/>
  <c r="O62" i="8"/>
  <c r="P62" i="8"/>
  <c r="Q62" i="8"/>
  <c r="E63" i="8"/>
  <c r="F63" i="8"/>
  <c r="G63" i="8"/>
  <c r="H63" i="8"/>
  <c r="I63" i="8"/>
  <c r="J63" i="8"/>
  <c r="AT63" i="8" s="1"/>
  <c r="K63" i="8"/>
  <c r="L63" i="8"/>
  <c r="M63" i="8"/>
  <c r="AW63" i="8"/>
  <c r="N63" i="8"/>
  <c r="AX63" i="8" s="1"/>
  <c r="O63" i="8"/>
  <c r="P63" i="8"/>
  <c r="Q63" i="8"/>
  <c r="D35" i="8"/>
  <c r="D36" i="8"/>
  <c r="D37" i="8"/>
  <c r="AN37" i="8"/>
  <c r="D38" i="8"/>
  <c r="D39" i="8"/>
  <c r="D65" i="8" s="1"/>
  <c r="D40" i="8"/>
  <c r="D41" i="8"/>
  <c r="D42" i="8"/>
  <c r="AN42" i="8"/>
  <c r="D43" i="8"/>
  <c r="AN43" i="8" s="1"/>
  <c r="D44" i="8"/>
  <c r="AN44" i="8"/>
  <c r="D45" i="8"/>
  <c r="D46" i="8"/>
  <c r="D47" i="8"/>
  <c r="D48" i="8"/>
  <c r="D49" i="8"/>
  <c r="D50" i="8"/>
  <c r="D51" i="8"/>
  <c r="AN51" i="8"/>
  <c r="D52" i="8"/>
  <c r="D53" i="8"/>
  <c r="D54" i="8"/>
  <c r="D55" i="8"/>
  <c r="AN55" i="8" s="1"/>
  <c r="D56" i="8"/>
  <c r="AN56" i="8" s="1"/>
  <c r="D57" i="8"/>
  <c r="AN57" i="8" s="1"/>
  <c r="D58" i="8"/>
  <c r="D59" i="8"/>
  <c r="D60" i="8"/>
  <c r="D61" i="8"/>
  <c r="AN61" i="8" s="1"/>
  <c r="D62" i="8"/>
  <c r="D63" i="8"/>
  <c r="D34" i="8"/>
  <c r="AW54" i="8"/>
  <c r="AN41" i="8"/>
  <c r="AR37" i="8"/>
  <c r="AT52" i="8"/>
  <c r="AQ52" i="8"/>
  <c r="AN63" i="8"/>
  <c r="AU49" i="8"/>
  <c r="AX39" i="8"/>
  <c r="BA36" i="8"/>
  <c r="AS45" i="8"/>
  <c r="BA43" i="8"/>
  <c r="AO37" i="8"/>
  <c r="BA39" i="8"/>
  <c r="AY43" i="8"/>
  <c r="AO58" i="8"/>
  <c r="AN62" i="8"/>
  <c r="AO63" i="8"/>
  <c r="BA40" i="8"/>
  <c r="AQ63" i="8"/>
  <c r="AS50" i="8"/>
  <c r="AQ45" i="8"/>
  <c r="AR50" i="8"/>
  <c r="AK44" i="11"/>
  <c r="R35" i="11"/>
  <c r="AK49" i="11"/>
  <c r="R52" i="11"/>
  <c r="AK48" i="11"/>
  <c r="R51" i="11"/>
  <c r="AK47" i="11"/>
  <c r="AK60" i="11"/>
  <c r="R45" i="11"/>
  <c r="AK58" i="11"/>
  <c r="AK38" i="11"/>
  <c r="AK55" i="11"/>
  <c r="AK37" i="11"/>
  <c r="AK65" i="11" s="1"/>
  <c r="AK59" i="11"/>
  <c r="R44" i="11"/>
  <c r="R61" i="11"/>
  <c r="AK56" i="11"/>
  <c r="R58" i="11"/>
  <c r="R40" i="11"/>
  <c r="AK54" i="11"/>
  <c r="AK36" i="11"/>
  <c r="R34" i="11"/>
  <c r="R65" i="11" s="1"/>
  <c r="R63" i="11"/>
  <c r="AK40" i="11"/>
  <c r="AK66" i="11" s="1"/>
  <c r="AK57" i="11"/>
  <c r="AK53" i="11"/>
  <c r="AK35" i="11"/>
  <c r="AK43" i="11"/>
  <c r="AK42" i="11"/>
  <c r="AK41" i="11"/>
  <c r="R62" i="11"/>
  <c r="AK39" i="11"/>
  <c r="R42" i="11"/>
  <c r="R56" i="11"/>
  <c r="X17" i="11"/>
  <c r="O12" i="17"/>
  <c r="G6" i="17"/>
  <c r="H8" i="17" s="1"/>
  <c r="AY34" i="8"/>
  <c r="AS35" i="8"/>
  <c r="AZ34" i="8"/>
  <c r="AN36" i="8"/>
  <c r="AY55" i="8"/>
  <c r="AT54" i="8"/>
  <c r="AO53" i="8"/>
  <c r="AZ48" i="8"/>
  <c r="AV47" i="8"/>
  <c r="R53" i="11"/>
  <c r="R55" i="11"/>
  <c r="R47" i="11"/>
  <c r="R54" i="11"/>
  <c r="R50" i="11"/>
  <c r="R49" i="11"/>
  <c r="R46" i="11"/>
  <c r="R39" i="11"/>
  <c r="R57" i="11"/>
  <c r="R60" i="11"/>
  <c r="R41" i="11"/>
  <c r="R48" i="11"/>
  <c r="R59" i="11"/>
  <c r="R37" i="11"/>
  <c r="R43" i="11"/>
  <c r="R66" i="11" s="1"/>
  <c r="AW65" i="8" l="1"/>
  <c r="AS65" i="8"/>
  <c r="AV65" i="8"/>
  <c r="AT65" i="8"/>
  <c r="AU65" i="8"/>
  <c r="AR65" i="8"/>
  <c r="E65" i="8"/>
  <c r="AO65" i="8" s="1"/>
  <c r="AN39" i="8"/>
  <c r="Y65" i="8"/>
  <c r="AN34" i="8"/>
  <c r="AV34" i="8"/>
  <c r="H7" i="17"/>
  <c r="G65" i="8"/>
  <c r="AP36" i="8"/>
  <c r="AR52" i="8"/>
  <c r="O65" i="8"/>
  <c r="AY65" i="8" s="1"/>
  <c r="AF65" i="8"/>
  <c r="AX65" i="8" s="1"/>
  <c r="AT34" i="8"/>
  <c r="AR34" i="8"/>
  <c r="AI65" i="8"/>
  <c r="BA65" i="8" s="1"/>
  <c r="AQ65" i="8" l="1"/>
</calcChain>
</file>

<file path=xl/sharedStrings.xml><?xml version="1.0" encoding="utf-8"?>
<sst xmlns="http://schemas.openxmlformats.org/spreadsheetml/2006/main" count="1072" uniqueCount="232">
  <si>
    <t>Impact of the Preliminary Injunction on the distribution of Federal Regulated Hydro Generation (in aMW) relative to the RCBA</t>
  </si>
  <si>
    <t>Impact of the Amended Preliminary Injunction Order on the distribution of Federal Regulated Hydro Generation (in aMW) relative to the RCBA</t>
  </si>
  <si>
    <t>Oct</t>
  </si>
  <si>
    <t>Nov</t>
  </si>
  <si>
    <t>Dec</t>
  </si>
  <si>
    <t>Jan</t>
  </si>
  <si>
    <t>Feb</t>
  </si>
  <si>
    <t>Mar</t>
  </si>
  <si>
    <t>May</t>
  </si>
  <si>
    <t>Jun</t>
  </si>
  <si>
    <t>Jul</t>
  </si>
  <si>
    <t>Sep</t>
  </si>
  <si>
    <t>Annual</t>
  </si>
  <si>
    <t>RCBA</t>
  </si>
  <si>
    <t>PI</t>
  </si>
  <si>
    <t>Delta</t>
  </si>
  <si>
    <t>26 AO</t>
  </si>
  <si>
    <t>Upper Fence</t>
  </si>
  <si>
    <t>Third Quartile (P75)</t>
  </si>
  <si>
    <t>Mean</t>
  </si>
  <si>
    <t>Median (p50)</t>
  </si>
  <si>
    <t>First Quartile (P25)</t>
  </si>
  <si>
    <t>Lower Fence</t>
  </si>
  <si>
    <t>The largest number within the decision range (any value not ruled an outlier, upper whisker)</t>
  </si>
  <si>
    <t>Third Quartile</t>
  </si>
  <si>
    <t>The 75th percentile (Top of box)</t>
  </si>
  <si>
    <t>Distribution's artihmetic centerpoint (inclusive of outliers, dotted line)</t>
  </si>
  <si>
    <t>Median</t>
  </si>
  <si>
    <t>The middle number (median, 50th percentile, solid line)</t>
  </si>
  <si>
    <t>First Quartile</t>
  </si>
  <si>
    <t xml:space="preserve"> The 25th percentile (bottom of box)</t>
  </si>
  <si>
    <t>The smallest number within the decision range (lower whisker)</t>
  </si>
  <si>
    <t>SQL query block used</t>
  </si>
  <si>
    <t>Mar 1-20</t>
  </si>
  <si>
    <t>JDA Spring</t>
  </si>
  <si>
    <t>125 TDG</t>
  </si>
  <si>
    <t>August</t>
  </si>
  <si>
    <t>RCBA in kcfs</t>
  </si>
  <si>
    <t>PI in kcfs</t>
  </si>
  <si>
    <t>Delta in kcfs</t>
  </si>
  <si>
    <t>Select runid, Month(Datetime) Mth, avg(Value) Val</t>
  </si>
  <si>
    <t>lwg</t>
  </si>
  <si>
    <t>Apr Qo</t>
  </si>
  <si>
    <t>from RW_Hourly_View</t>
  </si>
  <si>
    <t>lgs</t>
  </si>
  <si>
    <t>May Qo</t>
  </si>
  <si>
    <t>where RUNID IN (360,362)</t>
  </si>
  <si>
    <t>lmn</t>
  </si>
  <si>
    <t>Jun Qo</t>
  </si>
  <si>
    <r>
      <t>and SLOT =</t>
    </r>
    <r>
      <rPr>
        <sz val="11"/>
        <color theme="7"/>
        <rFont val="Aptos Narrow"/>
        <family val="2"/>
        <scheme val="minor"/>
      </rPr>
      <t>'JDA Outflow'</t>
    </r>
  </si>
  <si>
    <t>ihr</t>
  </si>
  <si>
    <t>avg</t>
  </si>
  <si>
    <r>
      <t>and month(datetime) in (</t>
    </r>
    <r>
      <rPr>
        <sz val="11"/>
        <color theme="7"/>
        <rFont val="Aptos Narrow"/>
        <family val="2"/>
        <scheme val="minor"/>
      </rPr>
      <t>4,5,6</t>
    </r>
    <r>
      <rPr>
        <sz val="11"/>
        <color theme="1"/>
        <rFont val="Aptos Narrow"/>
        <family val="2"/>
        <scheme val="minor"/>
      </rPr>
      <t>)</t>
    </r>
  </si>
  <si>
    <t>mcn</t>
  </si>
  <si>
    <t>delta</t>
  </si>
  <si>
    <t>group by runid, Month(Datetime)</t>
  </si>
  <si>
    <t>jda</t>
  </si>
  <si>
    <t>percentage increase</t>
  </si>
  <si>
    <t>order by RunID, Mth</t>
  </si>
  <si>
    <t>tda</t>
  </si>
  <si>
    <t>bon</t>
  </si>
  <si>
    <t>sum</t>
  </si>
  <si>
    <t>aMW delta</t>
  </si>
  <si>
    <t>Homes Mult</t>
  </si>
  <si>
    <t>Homes</t>
  </si>
  <si>
    <t>Ann</t>
  </si>
  <si>
    <t>Aug</t>
  </si>
  <si>
    <t>Megawatt</t>
  </si>
  <si>
    <t>P50 Fed Regulated Hydro</t>
  </si>
  <si>
    <t>Avg Fed Regulated Hydro</t>
  </si>
  <si>
    <t>P50 Fed Regulated Hydro (in aMW)</t>
  </si>
  <si>
    <t>Apr</t>
  </si>
  <si>
    <t>Avg Fed Regulated Hydro (in Amw)</t>
  </si>
  <si>
    <t>runid</t>
  </si>
  <si>
    <t>series</t>
  </si>
  <si>
    <t>wy</t>
  </si>
  <si>
    <t>2025-10</t>
  </si>
  <si>
    <t>2025-11</t>
  </si>
  <si>
    <t>2025-12</t>
  </si>
  <si>
    <t>2026-01</t>
  </si>
  <si>
    <t>2026-02</t>
  </si>
  <si>
    <t>2026-03</t>
  </si>
  <si>
    <t>2026-04a</t>
  </si>
  <si>
    <t>2026-04b</t>
  </si>
  <si>
    <t>2026-05</t>
  </si>
  <si>
    <t>2026-06</t>
  </si>
  <si>
    <t>2026-07</t>
  </si>
  <si>
    <t>2026-08a</t>
  </si>
  <si>
    <t>2026-08b</t>
  </si>
  <si>
    <t>2026-09</t>
  </si>
  <si>
    <t>rcba</t>
  </si>
  <si>
    <t>FederalRegulatedHydro, rounded</t>
  </si>
  <si>
    <t>PI_Am</t>
  </si>
  <si>
    <t>FederalRegulatedHydro</t>
  </si>
  <si>
    <t>Deltas</t>
  </si>
  <si>
    <t>Select *</t>
  </si>
  <si>
    <t>from StudyMaster</t>
  </si>
  <si>
    <t>where Comment like '%litigation%'</t>
  </si>
  <si>
    <t>and RunType = 'Inventory</t>
  </si>
  <si>
    <t>from (</t>
  </si>
  <si>
    <t xml:space="preserve">Select runid, series, wy,-- 'Flat' as period, count(*) as HrCt, </t>
  </si>
  <si>
    <t xml:space="preserve">case </t>
  </si>
  <si>
    <t xml:space="preserve">                      </t>
  </si>
  <si>
    <t xml:space="preserve">when ym ='2026-04' and day(datetime)&lt;=15 then '2026-04a' </t>
  </si>
  <si>
    <t xml:space="preserve">when ym ='2026-04' and day(datetime)&gt;15 then '2026-04b' </t>
  </si>
  <si>
    <t xml:space="preserve">when ym ='2026-08' and day(datetime)&lt;=15 then '2026-08a' </t>
  </si>
  <si>
    <t xml:space="preserve">when ym ='2026-08' and day(datetime)&gt;15 then '2026-08b' </t>
  </si>
  <si>
    <t>else ym end as ym, avg(value) as Value</t>
  </si>
  <si>
    <t xml:space="preserve">                      from RW_hourly</t>
  </si>
  <si>
    <t xml:space="preserve">                      where RunID in (361,293)</t>
  </si>
  <si>
    <t xml:space="preserve">                      and series in ('FederalRegulatedHydro')</t>
  </si>
  <si>
    <t xml:space="preserve">                      group by runid, series, WY, case </t>
  </si>
  <si>
    <t>else ym end) a</t>
  </si>
  <si>
    <t>Pivot (</t>
  </si>
  <si>
    <t>max(Value) for ym in ([2025-10],[2025-11],[2025-12],[2026-01],[2026-02],[2026-03],[2026-04a],[2026-04b],[2026-05],[2026-06],[2026-07],[2026-08a],[2026-08b],[2026-09])</t>
  </si>
  <si>
    <t>)b</t>
  </si>
  <si>
    <t>order by Series, RunID, WY</t>
  </si>
  <si>
    <t>Diurnal Metric (in aMW)</t>
  </si>
  <si>
    <t>Juvenile Passage Spill and Total Dissolved Gas Caps by Regime</t>
  </si>
  <si>
    <t>Project</t>
  </si>
  <si>
    <t>Spill</t>
  </si>
  <si>
    <t>Days</t>
  </si>
  <si>
    <t>Hours</t>
  </si>
  <si>
    <t>Spill Cap</t>
  </si>
  <si>
    <t>1
2
3
4
5
6</t>
  </si>
  <si>
    <t>LWG</t>
  </si>
  <si>
    <r>
      <t xml:space="preserve">7 kcfs;
7 kcfs;
125% gas cap; 
18 kcfs;  
</t>
    </r>
    <r>
      <rPr>
        <b/>
        <sz val="10"/>
        <rFont val="Aptos Narrow"/>
        <family val="2"/>
        <scheme val="minor"/>
      </rPr>
      <t>9.5 kcfs;</t>
    </r>
    <r>
      <rPr>
        <sz val="10"/>
        <rFont val="Aptos Narrow"/>
        <family val="2"/>
        <scheme val="minor"/>
      </rPr>
      <t xml:space="preserve">
7 kcfs</t>
    </r>
  </si>
  <si>
    <r>
      <rPr>
        <b/>
        <sz val="10"/>
        <rFont val="Aptos Narrow"/>
        <family val="2"/>
        <scheme val="minor"/>
      </rPr>
      <t>Mar 1-20;</t>
    </r>
    <r>
      <rPr>
        <sz val="10"/>
        <rFont val="Aptos Narrow"/>
        <family val="2"/>
        <scheme val="minor"/>
      </rPr>
      <t xml:space="preserve">
Mar 21- Apr 2;
Apr 3- Jun 20; 
Jun 21 - Jul 31; 
</t>
    </r>
    <r>
      <rPr>
        <b/>
        <sz val="10"/>
        <rFont val="Aptos Narrow"/>
        <family val="2"/>
        <scheme val="minor"/>
      </rPr>
      <t>Aug 1 - 31;
Sep 1 - Nov 15</t>
    </r>
  </si>
  <si>
    <r>
      <rPr>
        <b/>
        <sz val="10"/>
        <rFont val="Aptos Narrow"/>
        <family val="2"/>
        <scheme val="minor"/>
      </rPr>
      <t>4hrs/day 7days/wk;</t>
    </r>
    <r>
      <rPr>
        <sz val="10"/>
        <rFont val="Aptos Narrow"/>
        <family val="2"/>
        <scheme val="minor"/>
      </rPr>
      <t xml:space="preserve">
All hours;
All hours;
All hours;
All hours;
</t>
    </r>
    <r>
      <rPr>
        <b/>
        <sz val="10"/>
        <rFont val="Aptos Narrow"/>
        <family val="2"/>
        <scheme val="minor"/>
      </rPr>
      <t>4 hrs/day 7days/wk</t>
    </r>
  </si>
  <si>
    <r>
      <rPr>
        <b/>
        <sz val="10"/>
        <rFont val="Aptos Narrow"/>
        <family val="2"/>
        <scheme val="minor"/>
      </rPr>
      <t xml:space="preserve">Apr: 80 kcfs;
May-Jun: 90 kcfs;
</t>
    </r>
    <r>
      <rPr>
        <sz val="10"/>
        <rFont val="Aptos Narrow"/>
        <family val="2"/>
        <scheme val="minor"/>
      </rPr>
      <t>Jul-Aug: 40 kcfs</t>
    </r>
  </si>
  <si>
    <r>
      <t xml:space="preserve">7 kcfs;
7 kcfs;
125% gas cap; 
18 kcfs;  
</t>
    </r>
    <r>
      <rPr>
        <b/>
        <sz val="10"/>
        <rFont val="Aptos Narrow"/>
        <family val="2"/>
        <scheme val="minor"/>
      </rPr>
      <t>18 kcfs;</t>
    </r>
    <r>
      <rPr>
        <sz val="10"/>
        <rFont val="Aptos Narrow"/>
        <family val="2"/>
        <scheme val="minor"/>
      </rPr>
      <t xml:space="preserve">
7 kcfs</t>
    </r>
  </si>
  <si>
    <t>All hours</t>
  </si>
  <si>
    <r>
      <rPr>
        <b/>
        <sz val="10"/>
        <rFont val="Aptos Narrow"/>
        <family val="2"/>
        <scheme val="minor"/>
      </rPr>
      <t>Apr-Jun: 82 kcfs;</t>
    </r>
    <r>
      <rPr>
        <sz val="10"/>
        <rFont val="Aptos Narrow"/>
        <family val="2"/>
        <scheme val="minor"/>
      </rPr>
      <t xml:space="preserve">
Jul-Aug: 40 kcfs</t>
    </r>
  </si>
  <si>
    <t>7
8
9
10
11
12
13</t>
  </si>
  <si>
    <t>LGS</t>
  </si>
  <si>
    <r>
      <t xml:space="preserve">7 kcfs;
7 kcfs;
125% gas cap; 
125% gas cap vs 30% flow;  
30% flow;
</t>
    </r>
    <r>
      <rPr>
        <b/>
        <sz val="10"/>
        <rFont val="Aptos Narrow"/>
        <family val="2"/>
        <scheme val="minor"/>
      </rPr>
      <t>7 kcfs;</t>
    </r>
    <r>
      <rPr>
        <sz val="10"/>
        <rFont val="Aptos Narrow"/>
        <family val="2"/>
        <scheme val="minor"/>
      </rPr>
      <t xml:space="preserve">
7 kcfs</t>
    </r>
  </si>
  <si>
    <r>
      <rPr>
        <b/>
        <sz val="10"/>
        <rFont val="Aptos Narrow"/>
        <family val="2"/>
        <scheme val="minor"/>
      </rPr>
      <t>Mar 1-20;</t>
    </r>
    <r>
      <rPr>
        <sz val="10"/>
        <rFont val="Aptos Narrow"/>
        <family val="2"/>
        <scheme val="minor"/>
      </rPr>
      <t xml:space="preserve">
Mar 21- Apr 2;
Apr 3- 23; 
Apr 24 - Jun 20;
Jun 21 - Jul 31; 
</t>
    </r>
    <r>
      <rPr>
        <b/>
        <sz val="10"/>
        <rFont val="Aptos Narrow"/>
        <family val="2"/>
        <scheme val="minor"/>
      </rPr>
      <t>Aug 1 - Aug 31;
Sep 1 - Nov 15</t>
    </r>
  </si>
  <si>
    <r>
      <rPr>
        <b/>
        <sz val="10"/>
        <rFont val="Aptos Narrow"/>
        <family val="2"/>
        <scheme val="minor"/>
      </rPr>
      <t>4hrs/day 7days/wk;</t>
    </r>
    <r>
      <rPr>
        <sz val="10"/>
        <rFont val="Aptos Narrow"/>
        <family val="2"/>
        <scheme val="minor"/>
      </rPr>
      <t xml:space="preserve">
All hours;
All hours;
16 hrs/day vs 8 hrs/day;
All hours;
All hours;
</t>
    </r>
    <r>
      <rPr>
        <b/>
        <sz val="10"/>
        <rFont val="Aptos Narrow"/>
        <family val="2"/>
        <scheme val="minor"/>
      </rPr>
      <t>4 hrs/day 7days/wk</t>
    </r>
    <r>
      <rPr>
        <sz val="10"/>
        <rFont val="Aptos Narrow"/>
        <family val="2"/>
        <scheme val="minor"/>
      </rPr>
      <t xml:space="preserve">
</t>
    </r>
  </si>
  <si>
    <r>
      <rPr>
        <b/>
        <sz val="10"/>
        <rFont val="Aptos Narrow"/>
        <family val="2"/>
        <scheme val="minor"/>
      </rPr>
      <t>Apr: 78 kcfs;
May: 83 kcfs;
Jun: 81 kcfs;</t>
    </r>
    <r>
      <rPr>
        <sz val="10"/>
        <rFont val="Aptos Narrow"/>
        <family val="2"/>
        <scheme val="minor"/>
      </rPr>
      <t xml:space="preserve">
Jul-Aug: 30 kcfs</t>
    </r>
  </si>
  <si>
    <r>
      <t xml:space="preserve">7 kcfs;
7 kcfs;
125% gas cap; 
125% gas cap vs 30% flow;
30% flow;
</t>
    </r>
    <r>
      <rPr>
        <b/>
        <sz val="10"/>
        <rFont val="Aptos Narrow"/>
        <family val="2"/>
        <scheme val="minor"/>
      </rPr>
      <t>30% flow;</t>
    </r>
    <r>
      <rPr>
        <sz val="10"/>
        <rFont val="Aptos Narrow"/>
        <family val="2"/>
        <scheme val="minor"/>
      </rPr>
      <t xml:space="preserve">
7 kcfs</t>
    </r>
  </si>
  <si>
    <r>
      <rPr>
        <b/>
        <sz val="10"/>
        <rFont val="Aptos Narrow"/>
        <family val="2"/>
        <scheme val="minor"/>
      </rPr>
      <t>All hours;</t>
    </r>
    <r>
      <rPr>
        <sz val="10"/>
        <rFont val="Aptos Narrow"/>
        <family val="2"/>
        <scheme val="minor"/>
      </rPr>
      <t xml:space="preserve">
16 hrs/day vs 8 hrs/day;
</t>
    </r>
    <r>
      <rPr>
        <b/>
        <sz val="10"/>
        <rFont val="Aptos Narrow"/>
        <family val="2"/>
        <scheme val="minor"/>
      </rPr>
      <t>All hours</t>
    </r>
  </si>
  <si>
    <r>
      <rPr>
        <b/>
        <sz val="10"/>
        <rFont val="Aptos Narrow"/>
        <family val="2"/>
        <scheme val="minor"/>
      </rPr>
      <t>Apr-Jun: 88 kcfs;</t>
    </r>
    <r>
      <rPr>
        <sz val="10"/>
        <rFont val="Aptos Narrow"/>
        <family val="2"/>
        <scheme val="minor"/>
      </rPr>
      <t xml:space="preserve">
Jul-Aug: 30 kcfs</t>
    </r>
  </si>
  <si>
    <t>14
15
16
17
18
19</t>
  </si>
  <si>
    <t>LMN</t>
  </si>
  <si>
    <r>
      <rPr>
        <b/>
        <sz val="10"/>
        <rFont val="Aptos Narrow"/>
        <family val="2"/>
        <scheme val="minor"/>
      </rPr>
      <t>Mar 1-20;</t>
    </r>
    <r>
      <rPr>
        <sz val="10"/>
        <rFont val="Aptos Narrow"/>
        <family val="2"/>
        <scheme val="minor"/>
      </rPr>
      <t xml:space="preserve">
Mar 21- Apr 2;
Apr 3- Jun 20; 
Jun 21 - Jul 31; 
</t>
    </r>
    <r>
      <rPr>
        <b/>
        <sz val="10"/>
        <rFont val="Aptos Narrow"/>
        <family val="2"/>
        <scheme val="minor"/>
      </rPr>
      <t>Aug 1 - Aug 31;
Sep 1 - Nov 15</t>
    </r>
  </si>
  <si>
    <t>Apr-Jun: 105 kcfs;
Jul-Aug: 30 kcfs</t>
  </si>
  <si>
    <r>
      <t xml:space="preserve">8 kcfs;
8 kcfs;
125% gas cap; 
17 kcfs;  
</t>
    </r>
    <r>
      <rPr>
        <b/>
        <sz val="10"/>
        <rFont val="Aptos Narrow"/>
        <family val="2"/>
        <scheme val="minor"/>
      </rPr>
      <t xml:space="preserve">17 kcfs; </t>
    </r>
    <r>
      <rPr>
        <sz val="10"/>
        <rFont val="Aptos Narrow"/>
        <family val="2"/>
        <scheme val="minor"/>
      </rPr>
      <t xml:space="preserve">
8 kcfs</t>
    </r>
  </si>
  <si>
    <r>
      <t xml:space="preserve">
</t>
    </r>
    <r>
      <rPr>
        <b/>
        <sz val="10"/>
        <rFont val="Aptos Narrow"/>
        <family val="2"/>
        <scheme val="minor"/>
      </rPr>
      <t>All hours</t>
    </r>
  </si>
  <si>
    <t>Apr-Jun: 103 kcfs;
Jul-Aug: 33 kcfs</t>
  </si>
  <si>
    <t>20
21
22
23
24
25</t>
  </si>
  <si>
    <t>IHR</t>
  </si>
  <si>
    <r>
      <t xml:space="preserve">9 kcfs;
9 kcfs;
125% gas cap; 
30% flow;  
</t>
    </r>
    <r>
      <rPr>
        <b/>
        <sz val="10"/>
        <rFont val="Aptos Narrow"/>
        <family val="2"/>
        <scheme val="minor"/>
      </rPr>
      <t>9 kcfs;</t>
    </r>
    <r>
      <rPr>
        <sz val="10"/>
        <rFont val="Aptos Narrow"/>
        <family val="2"/>
        <scheme val="minor"/>
      </rPr>
      <t xml:space="preserve">
9 kcfs</t>
    </r>
  </si>
  <si>
    <t>Apr-Jun: 112 kcfs;
Jul: 90 kcfs;
Aug: 92 kcfs</t>
  </si>
  <si>
    <r>
      <t xml:space="preserve">9 kcfs;
9 kcfs;
125% gas cap; 
30% flow;  
</t>
    </r>
    <r>
      <rPr>
        <b/>
        <sz val="10"/>
        <rFont val="Aptos Narrow"/>
        <family val="2"/>
        <scheme val="minor"/>
      </rPr>
      <t xml:space="preserve">30% flow;  </t>
    </r>
    <r>
      <rPr>
        <sz val="10"/>
        <rFont val="Aptos Narrow"/>
        <family val="2"/>
        <scheme val="minor"/>
      </rPr>
      <t xml:space="preserve">
9 kcfs</t>
    </r>
  </si>
  <si>
    <t>Apr-Jun: 110 kcfs;
Jul-Aug: 86 kcfs</t>
  </si>
  <si>
    <t>26
27
28
29
30
31</t>
  </si>
  <si>
    <t>MCN</t>
  </si>
  <si>
    <t>Apr-Jun: 267 kcfs;
Jul-Aug: 180 kcfs</t>
  </si>
  <si>
    <t>Apr-Jun: 220 kcfs;
Jul-Aug: 145 kcfs</t>
  </si>
  <si>
    <t>32
33
34
35
36
37</t>
  </si>
  <si>
    <t>JDA</t>
  </si>
  <si>
    <r>
      <rPr>
        <b/>
        <sz val="10"/>
        <rFont val="Aptos Narrow"/>
        <family val="2"/>
        <scheme val="minor"/>
      </rPr>
      <t>Apr-Jun: 230 kcfs;</t>
    </r>
    <r>
      <rPr>
        <sz val="10"/>
        <rFont val="Aptos Narrow"/>
        <family val="2"/>
        <scheme val="minor"/>
      </rPr>
      <t xml:space="preserve">
Jul-Aug: 155 kcfs</t>
    </r>
  </si>
  <si>
    <r>
      <rPr>
        <b/>
        <sz val="10"/>
        <rFont val="Aptos Narrow"/>
        <family val="2"/>
        <scheme val="minor"/>
      </rPr>
      <t>Apr-Jun: 233 kcfs;</t>
    </r>
    <r>
      <rPr>
        <sz val="10"/>
        <rFont val="Aptos Narrow"/>
        <family val="2"/>
        <scheme val="minor"/>
      </rPr>
      <t xml:space="preserve">
Jul-Aug: 155 kcfs</t>
    </r>
  </si>
  <si>
    <t>38
39
40
41</t>
  </si>
  <si>
    <t>TDA</t>
  </si>
  <si>
    <r>
      <t xml:space="preserve">40% flow;  
</t>
    </r>
    <r>
      <rPr>
        <b/>
        <sz val="10"/>
        <rFont val="Aptos Narrow"/>
        <family val="2"/>
        <scheme val="minor"/>
      </rPr>
      <t>30% flow</t>
    </r>
  </si>
  <si>
    <r>
      <t xml:space="preserve">Apr 10 - Jul 31; 
</t>
    </r>
    <r>
      <rPr>
        <b/>
        <sz val="10"/>
        <rFont val="Aptos Narrow"/>
        <family val="2"/>
        <scheme val="minor"/>
      </rPr>
      <t>Aug 1 - Aug 31</t>
    </r>
  </si>
  <si>
    <t>Apr: 270 kcfs;
May: 280 kcfs;
Jun: 315 kcfs;
Jul-Aug: 105 kcfs</t>
  </si>
  <si>
    <r>
      <t xml:space="preserve">40% flow;  
</t>
    </r>
    <r>
      <rPr>
        <b/>
        <sz val="10"/>
        <rFont val="Aptos Narrow"/>
        <family val="2"/>
        <scheme val="minor"/>
      </rPr>
      <t>40% flow</t>
    </r>
  </si>
  <si>
    <t>Apr-Jun: 169 kcfs;
Jul-Aug: 96 kcfs</t>
  </si>
  <si>
    <t>42
43
44</t>
  </si>
  <si>
    <t>BON</t>
  </si>
  <si>
    <r>
      <t xml:space="preserve">125% gas cap; 
95 kcfs;  
</t>
    </r>
    <r>
      <rPr>
        <b/>
        <sz val="10"/>
        <rFont val="Aptos Narrow"/>
        <family val="2"/>
        <scheme val="minor"/>
      </rPr>
      <t>50 kcfs</t>
    </r>
  </si>
  <si>
    <r>
      <t xml:space="preserve">Apr 10- Jun 15; 
Jun 16 - Jul 31; 
</t>
    </r>
    <r>
      <rPr>
        <b/>
        <sz val="10"/>
        <rFont val="Aptos Narrow"/>
        <family val="2"/>
        <scheme val="minor"/>
      </rPr>
      <t>Aug 1 - Aug 31</t>
    </r>
  </si>
  <si>
    <r>
      <t xml:space="preserve">Apr-Jun: 150 kcfs;
</t>
    </r>
    <r>
      <rPr>
        <b/>
        <sz val="10"/>
        <rFont val="Aptos Narrow"/>
        <family val="2"/>
        <scheme val="minor"/>
      </rPr>
      <t>Jul-Aug: 113 kcfs</t>
    </r>
  </si>
  <si>
    <r>
      <t xml:space="preserve">125% gas cap; 
95 kcfs;  
</t>
    </r>
    <r>
      <rPr>
        <b/>
        <sz val="10"/>
        <rFont val="Aptos Narrow"/>
        <family val="2"/>
        <scheme val="minor"/>
      </rPr>
      <t>95 kcfs</t>
    </r>
  </si>
  <si>
    <t xml:space="preserve">
All hours</t>
  </si>
  <si>
    <r>
      <t xml:space="preserve">Apr-Jun: 150 kcfs;
</t>
    </r>
    <r>
      <rPr>
        <b/>
        <sz val="10"/>
        <rFont val="Aptos Narrow"/>
        <family val="2"/>
        <scheme val="minor"/>
      </rPr>
      <t>Jul-Aug: 125 kcfs</t>
    </r>
  </si>
  <si>
    <t>Load and Resources Study</t>
  </si>
  <si>
    <t>Project / Span</t>
  </si>
  <si>
    <t>Lower Granite</t>
  </si>
  <si>
    <t>Aug 1- Aug 31</t>
  </si>
  <si>
    <t>RSW (~7 kcfs)</t>
  </si>
  <si>
    <t>18 kcfs</t>
  </si>
  <si>
    <t>Little Goose</t>
  </si>
  <si>
    <t>ASW (~7 kcfs)</t>
  </si>
  <si>
    <t>Lower Monumental</t>
  </si>
  <si>
    <t>RSW (~8 kcfs)</t>
  </si>
  <si>
    <t>17 kcfs</t>
  </si>
  <si>
    <t>Ice Harbor</t>
  </si>
  <si>
    <t>RSW (~9 kcfs)</t>
  </si>
  <si>
    <t>McNary</t>
  </si>
  <si>
    <t>2x TSW (~20 kcfs)</t>
  </si>
  <si>
    <t>John Day</t>
  </si>
  <si>
    <t>Apr 10 – Jun15</t>
  </si>
  <si>
    <t>Daytime 40%;
Nighttime 125% gas cap</t>
  </si>
  <si>
    <t>125% gas cap</t>
  </si>
  <si>
    <t>The Dalles</t>
  </si>
  <si>
    <t>Bonneville</t>
  </si>
  <si>
    <t>50 kcfs</t>
  </si>
  <si>
    <t>95 kcfs</t>
  </si>
  <si>
    <t>Sep 1-Nov 15
Mar 1-Mar20</t>
  </si>
  <si>
    <t>4 hrs RSW (~7 kcfs)
7 days a week</t>
  </si>
  <si>
    <t>RSW (~7 kcfs) 24/7</t>
  </si>
  <si>
    <t>4 hrs ASW (~7 kcfs) 
7 days a week</t>
  </si>
  <si>
    <t>ASW (~7 kcfs) 24/7</t>
  </si>
  <si>
    <t>4 hrs RSW (~8 kcfs)
7 days a week</t>
  </si>
  <si>
    <t>RSW (~8 kcfs) 24/7</t>
  </si>
  <si>
    <t>4 hrs RSW (~9 kcfs)
7 days a week</t>
  </si>
  <si>
    <t>RSW (~9 kcfs) 24/7</t>
  </si>
  <si>
    <t>4 hrs 1x TSW (~10 kcfs)
7 days a week</t>
  </si>
  <si>
    <t>2x TSW (~20 kcfs) 24/7</t>
  </si>
  <si>
    <t>2 x TSW (~20 kcfs) 24/7</t>
  </si>
  <si>
    <t xml:space="preserve">Note 1: Depending on their design, spillway weirs are referred to as either “Removable” (RSW–applies to LWG, LMN, IHR), “Adjustable” (ASW–applies to LGS), or “Top” (TSW–applies to MCN and JDA). </t>
  </si>
  <si>
    <t>Note 2: TDA Sluiceway, BON Sluiceway, and BON Corner Collector also see minor Fall/Winter adjustments in operating dates and schedules</t>
  </si>
  <si>
    <t>Project / Regime</t>
  </si>
  <si>
    <t>April</t>
  </si>
  <si>
    <t>June</t>
  </si>
  <si>
    <t>July</t>
  </si>
  <si>
    <t>6-Hour Metric (in MW on avg)</t>
  </si>
  <si>
    <r>
      <rPr>
        <b/>
        <sz val="10"/>
        <rFont val="Aptos Narrow"/>
        <family val="2"/>
        <scheme val="minor"/>
      </rPr>
      <t>10 kcfs;</t>
    </r>
    <r>
      <rPr>
        <sz val="10"/>
        <rFont val="Aptos Narrow"/>
        <family val="2"/>
        <scheme val="minor"/>
      </rPr>
      <t xml:space="preserve">
</t>
    </r>
    <r>
      <rPr>
        <b/>
        <sz val="10"/>
        <rFont val="Aptos Narrow"/>
        <family val="2"/>
        <scheme val="minor"/>
      </rPr>
      <t>10 kcfs;</t>
    </r>
    <r>
      <rPr>
        <sz val="10"/>
        <rFont val="Aptos Narrow"/>
        <family val="2"/>
        <scheme val="minor"/>
      </rPr>
      <t xml:space="preserve">
125% gas cap; 
57% flow;  
</t>
    </r>
    <r>
      <rPr>
        <b/>
        <sz val="10"/>
        <rFont val="Aptos Narrow"/>
        <family val="2"/>
        <scheme val="minor"/>
      </rPr>
      <t>20 kcfs;</t>
    </r>
    <r>
      <rPr>
        <sz val="10"/>
        <rFont val="Aptos Narrow"/>
        <family val="2"/>
        <scheme val="minor"/>
      </rPr>
      <t xml:space="preserve">
</t>
    </r>
    <r>
      <rPr>
        <b/>
        <sz val="10"/>
        <rFont val="Aptos Narrow"/>
        <family val="2"/>
        <scheme val="minor"/>
      </rPr>
      <t>10 kcfs</t>
    </r>
  </si>
  <si>
    <r>
      <rPr>
        <b/>
        <sz val="10"/>
        <rFont val="Aptos Narrow"/>
        <family val="2"/>
        <scheme val="minor"/>
      </rPr>
      <t xml:space="preserve">20 kcfs;
20 kcfs;
</t>
    </r>
    <r>
      <rPr>
        <sz val="10"/>
        <rFont val="Aptos Narrow"/>
        <family val="2"/>
        <scheme val="minor"/>
      </rPr>
      <t xml:space="preserve">125% gas cap; 
57% flow;  
</t>
    </r>
    <r>
      <rPr>
        <b/>
        <sz val="10"/>
        <rFont val="Aptos Narrow"/>
        <family val="2"/>
        <scheme val="minor"/>
      </rPr>
      <t xml:space="preserve">57% flow;  </t>
    </r>
    <r>
      <rPr>
        <sz val="10"/>
        <rFont val="Aptos Narrow"/>
        <family val="2"/>
        <scheme val="minor"/>
      </rPr>
      <t xml:space="preserve">
</t>
    </r>
    <r>
      <rPr>
        <b/>
        <sz val="10"/>
        <rFont val="Aptos Narrow"/>
        <family val="2"/>
        <scheme val="minor"/>
      </rPr>
      <t>20 kcfs</t>
    </r>
  </si>
  <si>
    <r>
      <rPr>
        <b/>
        <sz val="10"/>
        <rFont val="Aptos Narrow"/>
        <family val="2"/>
        <scheme val="minor"/>
      </rPr>
      <t>Mar 1-20;</t>
    </r>
    <r>
      <rPr>
        <sz val="10"/>
        <rFont val="Aptos Narrow"/>
        <family val="2"/>
        <scheme val="minor"/>
      </rPr>
      <t xml:space="preserve">
</t>
    </r>
    <r>
      <rPr>
        <b/>
        <sz val="10"/>
        <rFont val="Aptos Narrow"/>
        <family val="2"/>
        <scheme val="minor"/>
      </rPr>
      <t>Mar 21- Apr 9;</t>
    </r>
    <r>
      <rPr>
        <sz val="10"/>
        <rFont val="Aptos Narrow"/>
        <family val="2"/>
        <scheme val="minor"/>
      </rPr>
      <t xml:space="preserve">
Apr 10- Jun 15; 
Jun 16 - Jul 31; 
</t>
    </r>
    <r>
      <rPr>
        <b/>
        <sz val="10"/>
        <rFont val="Aptos Narrow"/>
        <family val="2"/>
        <scheme val="minor"/>
      </rPr>
      <t>Aug 1 - Aug 31;
Sep 1 - Nov 15</t>
    </r>
  </si>
  <si>
    <r>
      <rPr>
        <b/>
        <sz val="10"/>
        <rFont val="Aptos Narrow"/>
        <family val="2"/>
        <scheme val="minor"/>
      </rPr>
      <t>Mar 1-20;</t>
    </r>
    <r>
      <rPr>
        <sz val="10"/>
        <rFont val="Aptos Narrow"/>
        <family val="2"/>
        <scheme val="minor"/>
      </rPr>
      <t xml:space="preserve">
</t>
    </r>
    <r>
      <rPr>
        <b/>
        <sz val="10"/>
        <rFont val="Aptos Narrow"/>
        <family val="2"/>
        <scheme val="minor"/>
      </rPr>
      <t xml:space="preserve">Mar 21- Apr 9;
</t>
    </r>
    <r>
      <rPr>
        <sz val="10"/>
        <rFont val="Aptos Narrow"/>
        <family val="2"/>
        <scheme val="minor"/>
      </rPr>
      <t xml:space="preserve">Apr 10- Jun 15; 
Jun 16 - Jul 31; 
</t>
    </r>
    <r>
      <rPr>
        <b/>
        <sz val="10"/>
        <rFont val="Aptos Narrow"/>
        <family val="2"/>
        <scheme val="minor"/>
      </rPr>
      <t>Aug 1 - Aug 31;
Sep 1 - Nov 15</t>
    </r>
  </si>
  <si>
    <r>
      <rPr>
        <b/>
        <sz val="10"/>
        <rFont val="Aptos Narrow"/>
        <family val="2"/>
        <scheme val="minor"/>
      </rPr>
      <t xml:space="preserve">Mar 1-20;
Mar 21- Apr 9;
</t>
    </r>
    <r>
      <rPr>
        <sz val="10"/>
        <rFont val="Aptos Narrow"/>
        <family val="2"/>
        <scheme val="minor"/>
      </rPr>
      <t xml:space="preserve">Apr 10- Jun 15; 
Jun 16 - Jul 31; 
</t>
    </r>
    <r>
      <rPr>
        <b/>
        <sz val="10"/>
        <rFont val="Aptos Narrow"/>
        <family val="2"/>
        <scheme val="minor"/>
      </rPr>
      <t>Aug 1 - Aug 31;
Sep 1 - Nov 15</t>
    </r>
  </si>
  <si>
    <r>
      <t xml:space="preserve">8 kcfs;
8 kcfs;
125% gas cap; 
17 kcfs;  
</t>
    </r>
    <r>
      <rPr>
        <b/>
        <sz val="10"/>
        <rFont val="Aptos Narrow"/>
        <family val="2"/>
        <scheme val="minor"/>
      </rPr>
      <t>8 kcfs;</t>
    </r>
    <r>
      <rPr>
        <sz val="10"/>
        <rFont val="Aptos Narrow"/>
        <family val="2"/>
        <scheme val="minor"/>
      </rPr>
      <t xml:space="preserve">
8 kcfs</t>
    </r>
  </si>
  <si>
    <r>
      <rPr>
        <b/>
        <sz val="10"/>
        <rFont val="Aptos Narrow"/>
        <family val="2"/>
        <scheme val="minor"/>
      </rPr>
      <t xml:space="preserve">
Mar 21- Apr 9;</t>
    </r>
    <r>
      <rPr>
        <sz val="10"/>
        <rFont val="Aptos Narrow"/>
        <family val="2"/>
        <scheme val="minor"/>
      </rPr>
      <t xml:space="preserve">
Apr 10- Jun 15; 
Jun 16 - Jul 31; 
</t>
    </r>
    <r>
      <rPr>
        <b/>
        <sz val="10"/>
        <rFont val="Aptos Narrow"/>
        <family val="2"/>
        <scheme val="minor"/>
      </rPr>
      <t>Aug 1 - Aug 31</t>
    </r>
  </si>
  <si>
    <r>
      <t xml:space="preserve">
All hours;
</t>
    </r>
    <r>
      <rPr>
        <b/>
        <sz val="10"/>
        <rFont val="Aptos Narrow"/>
        <family val="2"/>
        <scheme val="minor"/>
      </rPr>
      <t>16 hrs/day vs 8 hrs/day;</t>
    </r>
    <r>
      <rPr>
        <sz val="10"/>
        <rFont val="Aptos Narrow"/>
        <family val="2"/>
        <scheme val="minor"/>
      </rPr>
      <t xml:space="preserve">
All hours;
All hours</t>
    </r>
  </si>
  <si>
    <r>
      <rPr>
        <b/>
        <sz val="10"/>
        <rFont val="Aptos Narrow"/>
        <family val="2"/>
        <scheme val="minor"/>
      </rPr>
      <t xml:space="preserve">20 kcfs;
20 kcfs;
125% gas cap; </t>
    </r>
    <r>
      <rPr>
        <sz val="10"/>
        <rFont val="Aptos Narrow"/>
        <family val="2"/>
        <scheme val="minor"/>
      </rPr>
      <t xml:space="preserve">
35% flow;  
</t>
    </r>
    <r>
      <rPr>
        <b/>
        <sz val="10"/>
        <rFont val="Aptos Narrow"/>
        <family val="2"/>
        <scheme val="minor"/>
      </rPr>
      <t xml:space="preserve">35% flow;  </t>
    </r>
    <r>
      <rPr>
        <sz val="10"/>
        <rFont val="Aptos Narrow"/>
        <family val="2"/>
        <scheme val="minor"/>
      </rPr>
      <t xml:space="preserve">
</t>
    </r>
    <r>
      <rPr>
        <b/>
        <sz val="10"/>
        <rFont val="Aptos Narrow"/>
        <family val="2"/>
        <scheme val="minor"/>
      </rPr>
      <t>20 kcfs</t>
    </r>
  </si>
  <si>
    <r>
      <rPr>
        <b/>
        <sz val="10"/>
        <rFont val="Aptos Narrow"/>
        <family val="2"/>
        <scheme val="minor"/>
      </rPr>
      <t xml:space="preserve">
10 kcfs;</t>
    </r>
    <r>
      <rPr>
        <sz val="10"/>
        <rFont val="Aptos Narrow"/>
        <family val="2"/>
        <scheme val="minor"/>
      </rPr>
      <t xml:space="preserve">
40% vs 125% gas cap; 
35% flow;  
</t>
    </r>
    <r>
      <rPr>
        <b/>
        <sz val="10"/>
        <rFont val="Aptos Narrow"/>
        <family val="2"/>
        <scheme val="minor"/>
      </rPr>
      <t>20 kcfs</t>
    </r>
    <r>
      <rPr>
        <sz val="10"/>
        <rFont val="Aptos Narrow"/>
        <family val="2"/>
        <scheme val="minor"/>
      </rPr>
      <t xml:space="preserve">
</t>
    </r>
  </si>
  <si>
    <t>2026 Amended Preliminary Injuction Order (26 AO Spill Operations)</t>
  </si>
  <si>
    <t>BP-26 Ratecase (RCBA Spill Operations)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</si>
</sst>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9"/>
      <color rgb="FF000000"/>
      <name val="Aptos"/>
      <family val="2"/>
    </font>
    <font>
      <i/>
      <sz val="9"/>
      <color rgb="FF000000"/>
      <name val="Aptos"/>
      <family val="2"/>
    </font>
    <font>
      <u/>
      <sz val="11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4"/>
      <name val="Aptos Narrow"/>
      <family val="2"/>
      <scheme val="minor"/>
    </font>
    <font>
      <sz val="11"/>
      <color theme="7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theme="0" tint="-0.14999847407452621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75">
    <xf numFmtId="0" fontId="0" fillId="0" borderId="0" xfId="0"/>
    <xf numFmtId="43" fontId="0" fillId="0" borderId="0" xfId="1" applyFont="1"/>
    <xf numFmtId="0" fontId="0" fillId="0" borderId="9" xfId="0" applyBorder="1"/>
    <xf numFmtId="0" fontId="0" fillId="0" borderId="11" xfId="0" applyBorder="1"/>
    <xf numFmtId="0" fontId="3" fillId="4" borderId="4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5" xfId="0" applyFont="1" applyFill="1" applyBorder="1" applyAlignment="1">
      <alignment horizontal="center"/>
    </xf>
    <xf numFmtId="164" fontId="4" fillId="0" borderId="3" xfId="1" applyNumberFormat="1" applyFont="1" applyBorder="1"/>
    <xf numFmtId="164" fontId="4" fillId="0" borderId="2" xfId="1" applyNumberFormat="1" applyFont="1" applyBorder="1"/>
    <xf numFmtId="164" fontId="4" fillId="0" borderId="5" xfId="1" applyNumberFormat="1" applyFont="1" applyBorder="1"/>
    <xf numFmtId="164" fontId="4" fillId="0" borderId="0" xfId="1" applyNumberFormat="1" applyFont="1"/>
    <xf numFmtId="0" fontId="5" fillId="0" borderId="9" xfId="0" applyFont="1" applyBorder="1"/>
    <xf numFmtId="0" fontId="5" fillId="0" borderId="10" xfId="0" applyFont="1" applyBorder="1"/>
    <xf numFmtId="0" fontId="5" fillId="2" borderId="10" xfId="0" applyFont="1" applyFill="1" applyBorder="1"/>
    <xf numFmtId="0" fontId="5" fillId="2" borderId="11" xfId="0" applyFont="1" applyFill="1" applyBorder="1"/>
    <xf numFmtId="164" fontId="4" fillId="2" borderId="5" xfId="1" applyNumberFormat="1" applyFont="1" applyFill="1" applyBorder="1"/>
    <xf numFmtId="164" fontId="4" fillId="2" borderId="0" xfId="1" applyNumberFormat="1" applyFont="1" applyFill="1"/>
    <xf numFmtId="164" fontId="4" fillId="2" borderId="8" xfId="1" applyNumberFormat="1" applyFont="1" applyFill="1" applyBorder="1"/>
    <xf numFmtId="164" fontId="4" fillId="2" borderId="7" xfId="1" applyNumberFormat="1" applyFont="1" applyFill="1" applyBorder="1"/>
    <xf numFmtId="0" fontId="0" fillId="3" borderId="0" xfId="0" applyFill="1"/>
    <xf numFmtId="164" fontId="4" fillId="0" borderId="1" xfId="1" applyNumberFormat="1" applyFont="1" applyBorder="1"/>
    <xf numFmtId="164" fontId="4" fillId="2" borderId="4" xfId="1" applyNumberFormat="1" applyFont="1" applyFill="1" applyBorder="1"/>
    <xf numFmtId="164" fontId="4" fillId="0" borderId="4" xfId="1" applyNumberFormat="1" applyFont="1" applyBorder="1"/>
    <xf numFmtId="164" fontId="4" fillId="2" borderId="6" xfId="1" applyNumberFormat="1" applyFont="1" applyFill="1" applyBorder="1"/>
    <xf numFmtId="0" fontId="6" fillId="4" borderId="0" xfId="0" applyFont="1" applyFill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5" fillId="0" borderId="1" xfId="0" applyFont="1" applyBorder="1"/>
    <xf numFmtId="0" fontId="5" fillId="2" borderId="4" xfId="0" applyFont="1" applyFill="1" applyBorder="1"/>
    <xf numFmtId="0" fontId="5" fillId="0" borderId="4" xfId="0" applyFont="1" applyBorder="1"/>
    <xf numFmtId="16" fontId="5" fillId="0" borderId="4" xfId="0" applyNumberFormat="1" applyFont="1" applyBorder="1" applyAlignment="1">
      <alignment horizontal="left"/>
    </xf>
    <xf numFmtId="16" fontId="5" fillId="2" borderId="4" xfId="0" applyNumberFormat="1" applyFont="1" applyFill="1" applyBorder="1" applyAlignment="1">
      <alignment horizontal="left"/>
    </xf>
    <xf numFmtId="0" fontId="5" fillId="0" borderId="6" xfId="0" applyFont="1" applyBorder="1"/>
    <xf numFmtId="164" fontId="4" fillId="0" borderId="7" xfId="1" applyNumberFormat="1" applyFont="1" applyBorder="1"/>
    <xf numFmtId="164" fontId="4" fillId="0" borderId="8" xfId="1" applyNumberFormat="1" applyFont="1" applyBorder="1"/>
    <xf numFmtId="164" fontId="4" fillId="0" borderId="6" xfId="1" applyNumberFormat="1" applyFont="1" applyBorder="1"/>
    <xf numFmtId="0" fontId="5" fillId="3" borderId="0" xfId="0" applyFont="1" applyFill="1"/>
    <xf numFmtId="0" fontId="3" fillId="4" borderId="1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0" fillId="6" borderId="10" xfId="0" applyFill="1" applyBorder="1"/>
    <xf numFmtId="164" fontId="0" fillId="0" borderId="1" xfId="1" applyNumberFormat="1" applyFont="1" applyBorder="1"/>
    <xf numFmtId="164" fontId="0" fillId="0" borderId="2" xfId="1" applyNumberFormat="1" applyFont="1" applyBorder="1"/>
    <xf numFmtId="164" fontId="0" fillId="0" borderId="3" xfId="1" applyNumberFormat="1" applyFont="1" applyBorder="1"/>
    <xf numFmtId="164" fontId="0" fillId="6" borderId="4" xfId="1" applyNumberFormat="1" applyFont="1" applyFill="1" applyBorder="1"/>
    <xf numFmtId="164" fontId="0" fillId="6" borderId="0" xfId="1" applyNumberFormat="1" applyFont="1" applyFill="1"/>
    <xf numFmtId="164" fontId="0" fillId="6" borderId="5" xfId="1" applyNumberFormat="1" applyFont="1" applyFill="1" applyBorder="1"/>
    <xf numFmtId="164" fontId="0" fillId="0" borderId="6" xfId="1" applyNumberFormat="1" applyFont="1" applyBorder="1"/>
    <xf numFmtId="164" fontId="0" fillId="0" borderId="7" xfId="1" applyNumberFormat="1" applyFont="1" applyBorder="1"/>
    <xf numFmtId="164" fontId="0" fillId="0" borderId="8" xfId="1" applyNumberFormat="1" applyFont="1" applyBorder="1"/>
    <xf numFmtId="16" fontId="3" fillId="4" borderId="13" xfId="0" applyNumberFormat="1" applyFont="1" applyFill="1" applyBorder="1" applyAlignment="1">
      <alignment horizontal="center"/>
    </xf>
    <xf numFmtId="164" fontId="0" fillId="0" borderId="0" xfId="0" applyNumberFormat="1"/>
    <xf numFmtId="43" fontId="0" fillId="0" borderId="0" xfId="0" applyNumberFormat="1"/>
    <xf numFmtId="0" fontId="11" fillId="0" borderId="0" xfId="3"/>
    <xf numFmtId="0" fontId="10" fillId="6" borderId="0" xfId="0" applyFont="1" applyFill="1" applyAlignment="1">
      <alignment horizontal="center" vertical="center" wrapText="1" readingOrder="1"/>
    </xf>
    <xf numFmtId="0" fontId="10" fillId="6" borderId="0" xfId="0" applyFont="1" applyFill="1" applyAlignment="1">
      <alignment horizontal="center" wrapText="1" readingOrder="1"/>
    </xf>
    <xf numFmtId="0" fontId="10" fillId="6" borderId="7" xfId="0" applyFont="1" applyFill="1" applyBorder="1" applyAlignment="1">
      <alignment horizontal="center" vertical="center" wrapText="1" readingOrder="1"/>
    </xf>
    <xf numFmtId="0" fontId="10" fillId="6" borderId="7" xfId="0" applyFont="1" applyFill="1" applyBorder="1" applyAlignment="1">
      <alignment horizontal="center" wrapText="1" readingOrder="1"/>
    </xf>
    <xf numFmtId="0" fontId="10" fillId="6" borderId="8" xfId="0" applyFont="1" applyFill="1" applyBorder="1" applyAlignment="1">
      <alignment horizontal="center" wrapText="1" readingOrder="1"/>
    </xf>
    <xf numFmtId="0" fontId="10" fillId="6" borderId="5" xfId="0" applyFont="1" applyFill="1" applyBorder="1" applyAlignment="1">
      <alignment horizontal="center" wrapText="1" readingOrder="1"/>
    </xf>
    <xf numFmtId="0" fontId="9" fillId="3" borderId="2" xfId="0" applyFont="1" applyFill="1" applyBorder="1" applyAlignment="1">
      <alignment horizontal="center" vertical="center" wrapText="1" readingOrder="1"/>
    </xf>
    <xf numFmtId="0" fontId="10" fillId="3" borderId="2" xfId="0" applyFont="1" applyFill="1" applyBorder="1" applyAlignment="1">
      <alignment horizontal="center" wrapText="1" readingOrder="1"/>
    </xf>
    <xf numFmtId="0" fontId="10" fillId="3" borderId="3" xfId="0" applyFont="1" applyFill="1" applyBorder="1" applyAlignment="1">
      <alignment horizontal="center" wrapText="1" readingOrder="1"/>
    </xf>
    <xf numFmtId="0" fontId="9" fillId="3" borderId="0" xfId="0" applyFont="1" applyFill="1" applyAlignment="1">
      <alignment horizontal="center" vertical="center" wrapText="1" readingOrder="1"/>
    </xf>
    <xf numFmtId="0" fontId="10" fillId="3" borderId="0" xfId="0" applyFont="1" applyFill="1" applyAlignment="1">
      <alignment horizontal="center" wrapText="1" readingOrder="1"/>
    </xf>
    <xf numFmtId="0" fontId="10" fillId="3" borderId="5" xfId="0" applyFont="1" applyFill="1" applyBorder="1" applyAlignment="1">
      <alignment horizontal="center" wrapText="1" readingOrder="1"/>
    </xf>
    <xf numFmtId="0" fontId="9" fillId="3" borderId="0" xfId="0" applyFont="1" applyFill="1" applyAlignment="1">
      <alignment horizontal="center" wrapText="1" readingOrder="1"/>
    </xf>
    <xf numFmtId="0" fontId="9" fillId="3" borderId="5" xfId="0" applyFont="1" applyFill="1" applyBorder="1" applyAlignment="1">
      <alignment horizontal="center" wrapText="1" readingOrder="1"/>
    </xf>
    <xf numFmtId="0" fontId="3" fillId="4" borderId="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wrapText="1" readingOrder="1"/>
    </xf>
    <xf numFmtId="0" fontId="10" fillId="3" borderId="4" xfId="0" applyFont="1" applyFill="1" applyBorder="1" applyAlignment="1">
      <alignment horizontal="center" wrapText="1" readingOrder="1"/>
    </xf>
    <xf numFmtId="0" fontId="10" fillId="6" borderId="6" xfId="0" applyFont="1" applyFill="1" applyBorder="1" applyAlignment="1">
      <alignment horizontal="center" wrapText="1" readingOrder="1"/>
    </xf>
    <xf numFmtId="0" fontId="10" fillId="6" borderId="4" xfId="0" applyFont="1" applyFill="1" applyBorder="1" applyAlignment="1">
      <alignment horizontal="center" wrapText="1" readingOrder="1"/>
    </xf>
    <xf numFmtId="0" fontId="9" fillId="3" borderId="4" xfId="0" applyFont="1" applyFill="1" applyBorder="1" applyAlignment="1">
      <alignment horizontal="center" wrapText="1" readingOrder="1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top" wrapText="1"/>
    </xf>
    <xf numFmtId="0" fontId="4" fillId="6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top"/>
    </xf>
    <xf numFmtId="0" fontId="0" fillId="0" borderId="9" xfId="0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9" fontId="0" fillId="6" borderId="10" xfId="2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6" borderId="0" xfId="0" applyFill="1"/>
    <xf numFmtId="9" fontId="0" fillId="6" borderId="5" xfId="2" applyFont="1" applyFill="1" applyBorder="1" applyAlignment="1">
      <alignment horizontal="center" vertical="center" wrapText="1"/>
    </xf>
    <xf numFmtId="9" fontId="0" fillId="0" borderId="5" xfId="2" applyFont="1" applyBorder="1" applyAlignment="1">
      <alignment horizontal="center" vertical="center" wrapText="1"/>
    </xf>
    <xf numFmtId="0" fontId="0" fillId="6" borderId="0" xfId="0" applyFill="1" applyAlignment="1">
      <alignment horizontal="left" vertical="center"/>
    </xf>
    <xf numFmtId="0" fontId="0" fillId="6" borderId="5" xfId="0" applyFill="1" applyBorder="1" applyAlignment="1">
      <alignment horizontal="center" vertical="center" wrapText="1"/>
    </xf>
    <xf numFmtId="0" fontId="0" fillId="6" borderId="0" xfId="0" applyFill="1" applyAlignment="1">
      <alignment wrapText="1"/>
    </xf>
    <xf numFmtId="0" fontId="3" fillId="4" borderId="15" xfId="0" applyFont="1" applyFill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6" borderId="4" xfId="0" applyFill="1" applyBorder="1" applyAlignment="1">
      <alignment horizontal="left" vertical="center"/>
    </xf>
    <xf numFmtId="0" fontId="5" fillId="0" borderId="0" xfId="0" applyFont="1"/>
    <xf numFmtId="0" fontId="0" fillId="0" borderId="1" xfId="0" applyBorder="1" applyAlignment="1">
      <alignment horizontal="left" vertical="center"/>
    </xf>
    <xf numFmtId="0" fontId="0" fillId="0" borderId="2" xfId="0" applyBorder="1"/>
    <xf numFmtId="0" fontId="0" fillId="0" borderId="3" xfId="0" applyBorder="1" applyAlignment="1">
      <alignment horizontal="center" vertical="center" wrapText="1"/>
    </xf>
    <xf numFmtId="0" fontId="2" fillId="0" borderId="0" xfId="0" applyFont="1"/>
    <xf numFmtId="0" fontId="0" fillId="0" borderId="19" xfId="0" applyBorder="1"/>
    <xf numFmtId="164" fontId="14" fillId="0" borderId="0" xfId="1" applyNumberFormat="1" applyFont="1"/>
    <xf numFmtId="0" fontId="14" fillId="0" borderId="0" xfId="0" applyFont="1"/>
    <xf numFmtId="164" fontId="2" fillId="0" borderId="20" xfId="0" applyNumberFormat="1" applyFont="1" applyBorder="1"/>
    <xf numFmtId="9" fontId="0" fillId="0" borderId="0" xfId="0" applyNumberFormat="1"/>
    <xf numFmtId="9" fontId="0" fillId="0" borderId="0" xfId="1" applyNumberFormat="1" applyFont="1"/>
    <xf numFmtId="164" fontId="0" fillId="0" borderId="0" xfId="1" applyNumberFormat="1" applyFont="1"/>
    <xf numFmtId="0" fontId="0" fillId="0" borderId="20" xfId="0" applyBorder="1"/>
    <xf numFmtId="0" fontId="0" fillId="0" borderId="22" xfId="0" applyBorder="1"/>
    <xf numFmtId="0" fontId="2" fillId="0" borderId="23" xfId="0" applyFont="1" applyBorder="1"/>
    <xf numFmtId="43" fontId="0" fillId="0" borderId="20" xfId="0" applyNumberFormat="1" applyBorder="1"/>
    <xf numFmtId="0" fontId="0" fillId="0" borderId="21" xfId="0" applyBorder="1"/>
    <xf numFmtId="9" fontId="0" fillId="0" borderId="23" xfId="2" applyFont="1" applyBorder="1"/>
    <xf numFmtId="0" fontId="0" fillId="0" borderId="23" xfId="0" applyBorder="1"/>
    <xf numFmtId="0" fontId="13" fillId="7" borderId="16" xfId="0" applyFont="1" applyFill="1" applyBorder="1"/>
    <xf numFmtId="0" fontId="13" fillId="7" borderId="17" xfId="0" applyFont="1" applyFill="1" applyBorder="1"/>
    <xf numFmtId="9" fontId="0" fillId="6" borderId="17" xfId="0" applyNumberFormat="1" applyFill="1" applyBorder="1"/>
    <xf numFmtId="0" fontId="0" fillId="6" borderId="18" xfId="0" applyFill="1" applyBorder="1"/>
    <xf numFmtId="0" fontId="0" fillId="6" borderId="19" xfId="0" applyFill="1" applyBorder="1"/>
    <xf numFmtId="0" fontId="0" fillId="6" borderId="21" xfId="0" applyFill="1" applyBorder="1"/>
    <xf numFmtId="0" fontId="0" fillId="6" borderId="17" xfId="0" applyFill="1" applyBorder="1"/>
    <xf numFmtId="0" fontId="2" fillId="6" borderId="18" xfId="0" applyFont="1" applyFill="1" applyBorder="1"/>
    <xf numFmtId="0" fontId="13" fillId="8" borderId="16" xfId="0" applyFont="1" applyFill="1" applyBorder="1"/>
    <xf numFmtId="0" fontId="13" fillId="8" borderId="17" xfId="0" applyFont="1" applyFill="1" applyBorder="1" applyAlignment="1">
      <alignment wrapText="1"/>
    </xf>
    <xf numFmtId="0" fontId="0" fillId="3" borderId="4" xfId="0" applyFill="1" applyBorder="1" applyAlignment="1">
      <alignment horizontal="left" vertical="center"/>
    </xf>
    <xf numFmtId="0" fontId="0" fillId="3" borderId="0" xfId="0" applyFill="1" applyAlignment="1">
      <alignment wrapText="1"/>
    </xf>
    <xf numFmtId="0" fontId="0" fillId="3" borderId="10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1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5" fillId="3" borderId="0" xfId="0" applyFont="1" applyFill="1" applyAlignment="1">
      <alignment horizontal="right" vertical="center" wrapText="1"/>
    </xf>
    <xf numFmtId="164" fontId="4" fillId="3" borderId="0" xfId="1" applyNumberFormat="1" applyFont="1" applyFill="1"/>
    <xf numFmtId="0" fontId="5" fillId="2" borderId="6" xfId="0" applyFont="1" applyFill="1" applyBorder="1"/>
    <xf numFmtId="0" fontId="4" fillId="3" borderId="0" xfId="1" applyNumberFormat="1" applyFont="1" applyFill="1" applyAlignment="1">
      <alignment horizontal="left" vertical="top"/>
    </xf>
    <xf numFmtId="0" fontId="4" fillId="9" borderId="0" xfId="1" applyNumberFormat="1" applyFont="1" applyFill="1" applyAlignment="1">
      <alignment horizontal="left" vertical="top"/>
    </xf>
    <xf numFmtId="0" fontId="0" fillId="3" borderId="0" xfId="1" applyNumberFormat="1" applyFont="1" applyFill="1" applyAlignment="1">
      <alignment horizontal="left"/>
    </xf>
    <xf numFmtId="0" fontId="0" fillId="3" borderId="0" xfId="0" applyFill="1" applyAlignment="1">
      <alignment horizontal="left"/>
    </xf>
    <xf numFmtId="0" fontId="7" fillId="3" borderId="7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5" borderId="2" xfId="0" applyFont="1" applyFill="1" applyBorder="1" applyAlignment="1">
      <alignment horizontal="center"/>
    </xf>
    <xf numFmtId="16" fontId="3" fillId="5" borderId="1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16" fontId="3" fillId="5" borderId="2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" fontId="3" fillId="5" borderId="0" xfId="0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7" fillId="3" borderId="0" xfId="0" applyFont="1" applyFill="1" applyAlignment="1">
      <alignment horizontal="left"/>
    </xf>
    <xf numFmtId="0" fontId="0" fillId="0" borderId="0" xfId="0"/>
    <xf numFmtId="0" fontId="13" fillId="7" borderId="16" xfId="0" applyFont="1" applyFill="1" applyBorder="1" applyAlignment="1">
      <alignment horizontal="center"/>
    </xf>
    <xf numFmtId="0" fontId="13" fillId="7" borderId="18" xfId="0" applyFont="1" applyFill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164" fontId="0" fillId="0" borderId="20" xfId="1" applyNumberFormat="1" applyFont="1" applyBorder="1" applyAlignment="1">
      <alignment horizontal="center"/>
    </xf>
    <xf numFmtId="0" fontId="13" fillId="8" borderId="17" xfId="0" applyFont="1" applyFill="1" applyBorder="1" applyAlignment="1">
      <alignment horizontal="center"/>
    </xf>
    <xf numFmtId="0" fontId="13" fillId="8" borderId="18" xfId="0" applyFont="1" applyFill="1" applyBorder="1" applyAlignment="1">
      <alignment horizontal="center"/>
    </xf>
    <xf numFmtId="164" fontId="0" fillId="0" borderId="22" xfId="1" applyNumberFormat="1" applyFont="1" applyBorder="1" applyAlignment="1">
      <alignment horizontal="center"/>
    </xf>
    <xf numFmtId="164" fontId="0" fillId="0" borderId="23" xfId="1" applyNumberFormat="1" applyFont="1" applyBorder="1" applyAlignment="1">
      <alignment horizontal="center"/>
    </xf>
    <xf numFmtId="16" fontId="3" fillId="5" borderId="4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5" fillId="3" borderId="0" xfId="0" applyFont="1" applyFill="1" applyAlignment="1">
      <alignment horizontal="left" wrapText="1"/>
    </xf>
    <xf numFmtId="0" fontId="9" fillId="0" borderId="10" xfId="0" applyFont="1" applyBorder="1" applyAlignment="1">
      <alignment horizontal="center" vertical="center" wrapText="1" readingOrder="1"/>
    </xf>
    <xf numFmtId="0" fontId="9" fillId="0" borderId="11" xfId="0" applyFont="1" applyBorder="1" applyAlignment="1">
      <alignment horizontal="center" vertical="center" wrapText="1" readingOrder="1"/>
    </xf>
    <xf numFmtId="0" fontId="9" fillId="0" borderId="9" xfId="0" applyFont="1" applyBorder="1" applyAlignment="1">
      <alignment horizontal="center" vertical="center" wrapText="1" readingOrder="1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37</xdr:col>
      <xdr:colOff>123825</xdr:colOff>
      <xdr:row>83</xdr:row>
      <xdr:rowOff>38100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A9B68C4-8D20-4A01-B26C-0F6DF3B99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524500"/>
          <a:ext cx="20316825" cy="10325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142875</xdr:colOff>
      <xdr:row>29</xdr:row>
      <xdr:rowOff>124535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5068FD3-41FB-58F1-BCEE-B8D2B9BDD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115675" cy="5649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wcouncil.org/reports/columbia-river-history/megawatt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pa.gov/-/media/Aep/rates-tariff/bp-26/Final-Proposal/Studies-and-Documentation/BP-26-FS-BPA-03A-Power-Loads-and-Resources-Study-Documentat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9C669-3F43-43BF-AC98-B4B6459291C0}">
  <dimension ref="A1:CX25"/>
  <sheetViews>
    <sheetView zoomScale="55" zoomScaleNormal="55" workbookViewId="0">
      <selection activeCell="A30" sqref="A30"/>
    </sheetView>
  </sheetViews>
  <sheetFormatPr defaultRowHeight="15" x14ac:dyDescent="0.25"/>
  <cols>
    <col min="1" max="1" width="16.140625" bestFit="1" customWidth="1"/>
    <col min="2" max="3" width="7.42578125" customWidth="1"/>
    <col min="4" max="4" width="7.140625" bestFit="1" customWidth="1"/>
    <col min="5" max="6" width="7.42578125" customWidth="1"/>
    <col min="7" max="7" width="5.7109375" bestFit="1" customWidth="1"/>
    <col min="8" max="9" width="7.42578125" customWidth="1"/>
    <col min="10" max="10" width="5.7109375" bestFit="1" customWidth="1"/>
    <col min="11" max="12" width="7.42578125" customWidth="1"/>
    <col min="13" max="13" width="5.140625" bestFit="1" customWidth="1"/>
    <col min="14" max="15" width="7.42578125" customWidth="1"/>
    <col min="16" max="16" width="5.7109375" bestFit="1" customWidth="1"/>
    <col min="17" max="18" width="7.42578125" customWidth="1"/>
    <col min="19" max="19" width="7.140625" bestFit="1" customWidth="1"/>
    <col min="20" max="21" width="7.42578125" customWidth="1"/>
    <col min="22" max="22" width="7.140625" bestFit="1" customWidth="1"/>
    <col min="24" max="24" width="3" customWidth="1"/>
    <col min="25" max="25" width="15.7109375" bestFit="1" customWidth="1"/>
    <col min="56" max="56" width="2" bestFit="1" customWidth="1"/>
  </cols>
  <sheetData>
    <row r="1" spans="1:102" x14ac:dyDescent="0.25">
      <c r="A1" s="155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X1" s="19"/>
      <c r="Y1" s="19"/>
      <c r="Z1" s="147" t="s">
        <v>1</v>
      </c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47"/>
      <c r="AS1" s="147"/>
      <c r="AT1" s="147"/>
      <c r="AU1" s="147"/>
      <c r="AV1" s="147"/>
      <c r="AW1" s="147"/>
      <c r="AX1" s="147"/>
      <c r="AY1" s="147"/>
      <c r="AZ1" s="147"/>
      <c r="BA1" s="147"/>
      <c r="BB1" s="147"/>
      <c r="BC1" s="147"/>
      <c r="BD1" s="19"/>
    </row>
    <row r="2" spans="1:102" x14ac:dyDescent="0.25">
      <c r="A2" s="19"/>
      <c r="B2" s="153" t="s">
        <v>2</v>
      </c>
      <c r="C2" s="154"/>
      <c r="D2" s="154"/>
      <c r="E2" s="152" t="s">
        <v>3</v>
      </c>
      <c r="F2" s="148"/>
      <c r="G2" s="150"/>
      <c r="H2" s="154" t="s">
        <v>4</v>
      </c>
      <c r="I2" s="154"/>
      <c r="J2" s="154"/>
      <c r="K2" s="152" t="s">
        <v>5</v>
      </c>
      <c r="L2" s="148"/>
      <c r="M2" s="150"/>
      <c r="N2" s="153" t="s">
        <v>6</v>
      </c>
      <c r="O2" s="154"/>
      <c r="P2" s="154"/>
      <c r="Q2" s="149" t="s">
        <v>7</v>
      </c>
      <c r="R2" s="148"/>
      <c r="S2" s="150"/>
      <c r="T2" s="153">
        <v>46113</v>
      </c>
      <c r="U2" s="154"/>
      <c r="V2" s="154"/>
      <c r="X2" s="19"/>
      <c r="Y2" s="19"/>
      <c r="Z2" s="152" t="s">
        <v>2</v>
      </c>
      <c r="AA2" s="150"/>
      <c r="AB2" s="152" t="s">
        <v>3</v>
      </c>
      <c r="AC2" s="150"/>
      <c r="AD2" s="152" t="s">
        <v>4</v>
      </c>
      <c r="AE2" s="150"/>
      <c r="AF2" s="152" t="s">
        <v>5</v>
      </c>
      <c r="AG2" s="150"/>
      <c r="AH2" s="154" t="s">
        <v>6</v>
      </c>
      <c r="AI2" s="154"/>
      <c r="AJ2" s="152" t="s">
        <v>7</v>
      </c>
      <c r="AK2" s="150"/>
      <c r="AL2" s="153">
        <v>46113</v>
      </c>
      <c r="AM2" s="154"/>
      <c r="AN2" s="149">
        <v>46114</v>
      </c>
      <c r="AO2" s="150"/>
      <c r="AP2" s="148" t="s">
        <v>8</v>
      </c>
      <c r="AQ2" s="148"/>
      <c r="AR2" s="152" t="s">
        <v>9</v>
      </c>
      <c r="AS2" s="150"/>
      <c r="AT2" s="148" t="s">
        <v>10</v>
      </c>
      <c r="AU2" s="148"/>
      <c r="AV2" s="149">
        <v>46235</v>
      </c>
      <c r="AW2" s="150"/>
      <c r="AX2" s="151">
        <v>46236</v>
      </c>
      <c r="AY2" s="150"/>
      <c r="AZ2" s="152" t="s">
        <v>11</v>
      </c>
      <c r="BA2" s="150"/>
      <c r="BB2" s="148" t="s">
        <v>12</v>
      </c>
      <c r="BC2" s="150"/>
      <c r="BD2" s="19"/>
      <c r="BF2" s="157"/>
      <c r="BG2" s="157"/>
      <c r="BH2" s="157"/>
      <c r="BI2" s="157"/>
      <c r="BJ2" s="157"/>
      <c r="BK2" s="157"/>
      <c r="BL2" s="157"/>
      <c r="BM2" s="157"/>
      <c r="BN2" s="157"/>
      <c r="BO2" s="157"/>
      <c r="BP2" s="157"/>
      <c r="BQ2" s="157"/>
      <c r="BR2" s="157"/>
      <c r="BS2" s="157"/>
      <c r="BT2" s="157"/>
      <c r="BU2" s="157"/>
      <c r="BV2" s="157"/>
      <c r="BW2" s="157"/>
      <c r="BX2" s="157"/>
      <c r="BY2" s="157"/>
      <c r="BZ2" s="157"/>
      <c r="CA2" s="157"/>
      <c r="CB2" s="157"/>
      <c r="CC2" s="157"/>
      <c r="CD2" s="157"/>
      <c r="CE2" s="157"/>
      <c r="CF2" s="157"/>
      <c r="CG2" s="157"/>
      <c r="CH2" s="157"/>
      <c r="CI2" s="157"/>
      <c r="CJ2" s="157"/>
      <c r="CK2" s="157"/>
      <c r="CL2" s="157"/>
      <c r="CM2" s="157"/>
      <c r="CN2" s="157"/>
      <c r="CO2" s="157"/>
      <c r="CP2" s="157"/>
      <c r="CQ2" s="157"/>
      <c r="CR2" s="157"/>
      <c r="CS2" s="157"/>
      <c r="CT2" s="157"/>
      <c r="CU2" s="157"/>
      <c r="CV2" s="157"/>
      <c r="CW2" s="157"/>
      <c r="CX2" s="157"/>
    </row>
    <row r="3" spans="1:102" x14ac:dyDescent="0.25">
      <c r="A3" s="19"/>
      <c r="B3" s="5" t="s">
        <v>13</v>
      </c>
      <c r="C3" s="5" t="s">
        <v>14</v>
      </c>
      <c r="D3" s="5" t="s">
        <v>15</v>
      </c>
      <c r="E3" s="4" t="s">
        <v>13</v>
      </c>
      <c r="F3" s="5" t="s">
        <v>14</v>
      </c>
      <c r="G3" s="6" t="s">
        <v>15</v>
      </c>
      <c r="H3" s="5" t="s">
        <v>13</v>
      </c>
      <c r="I3" s="5" t="s">
        <v>14</v>
      </c>
      <c r="J3" s="5" t="s">
        <v>15</v>
      </c>
      <c r="K3" s="4" t="s">
        <v>13</v>
      </c>
      <c r="L3" s="5" t="s">
        <v>14</v>
      </c>
      <c r="M3" s="6" t="s">
        <v>15</v>
      </c>
      <c r="N3" s="5" t="s">
        <v>13</v>
      </c>
      <c r="O3" s="5" t="s">
        <v>14</v>
      </c>
      <c r="P3" s="5" t="s">
        <v>15</v>
      </c>
      <c r="Q3" s="4" t="s">
        <v>13</v>
      </c>
      <c r="R3" s="5" t="s">
        <v>14</v>
      </c>
      <c r="S3" s="6" t="s">
        <v>15</v>
      </c>
      <c r="T3" s="5" t="s">
        <v>13</v>
      </c>
      <c r="U3" s="5" t="s">
        <v>14</v>
      </c>
      <c r="V3" s="5" t="s">
        <v>15</v>
      </c>
      <c r="X3" s="19"/>
      <c r="Y3" s="19"/>
      <c r="Z3" s="4" t="s">
        <v>16</v>
      </c>
      <c r="AA3" s="6" t="s">
        <v>15</v>
      </c>
      <c r="AB3" s="4" t="s">
        <v>16</v>
      </c>
      <c r="AC3" s="6" t="s">
        <v>15</v>
      </c>
      <c r="AD3" s="4" t="s">
        <v>16</v>
      </c>
      <c r="AE3" s="6" t="s">
        <v>15</v>
      </c>
      <c r="AF3" s="4" t="s">
        <v>16</v>
      </c>
      <c r="AG3" s="6" t="s">
        <v>15</v>
      </c>
      <c r="AH3" s="5" t="s">
        <v>16</v>
      </c>
      <c r="AI3" s="5" t="s">
        <v>15</v>
      </c>
      <c r="AJ3" s="4" t="s">
        <v>16</v>
      </c>
      <c r="AK3" s="6" t="s">
        <v>15</v>
      </c>
      <c r="AL3" s="5" t="s">
        <v>16</v>
      </c>
      <c r="AM3" s="5" t="s">
        <v>15</v>
      </c>
      <c r="AN3" s="4" t="s">
        <v>16</v>
      </c>
      <c r="AO3" s="6" t="s">
        <v>15</v>
      </c>
      <c r="AP3" s="5" t="s">
        <v>16</v>
      </c>
      <c r="AQ3" s="5" t="s">
        <v>15</v>
      </c>
      <c r="AR3" s="4" t="s">
        <v>16</v>
      </c>
      <c r="AS3" s="6" t="s">
        <v>15</v>
      </c>
      <c r="AT3" s="5" t="s">
        <v>16</v>
      </c>
      <c r="AU3" s="5" t="s">
        <v>15</v>
      </c>
      <c r="AV3" s="4" t="s">
        <v>16</v>
      </c>
      <c r="AW3" s="6" t="s">
        <v>15</v>
      </c>
      <c r="AX3" s="5" t="s">
        <v>16</v>
      </c>
      <c r="AY3" s="6" t="s">
        <v>15</v>
      </c>
      <c r="AZ3" s="4" t="s">
        <v>16</v>
      </c>
      <c r="BA3" s="6" t="s">
        <v>15</v>
      </c>
      <c r="BB3" s="5" t="s">
        <v>16</v>
      </c>
      <c r="BC3" s="5" t="s">
        <v>15</v>
      </c>
      <c r="BD3" s="19"/>
    </row>
    <row r="4" spans="1:102" x14ac:dyDescent="0.25">
      <c r="A4" s="11" t="s">
        <v>17</v>
      </c>
      <c r="B4" s="20">
        <v>4827</v>
      </c>
      <c r="C4" s="8">
        <v>4516</v>
      </c>
      <c r="D4" s="7">
        <v>-311</v>
      </c>
      <c r="E4" s="8">
        <v>7372</v>
      </c>
      <c r="F4" s="8">
        <v>7091</v>
      </c>
      <c r="G4" s="8">
        <v>-281</v>
      </c>
      <c r="H4" s="20">
        <v>9017</v>
      </c>
      <c r="I4" s="8">
        <v>9069</v>
      </c>
      <c r="J4" s="7">
        <v>52</v>
      </c>
      <c r="K4" s="8">
        <v>12400</v>
      </c>
      <c r="L4" s="8">
        <v>12410</v>
      </c>
      <c r="M4" s="8">
        <v>10</v>
      </c>
      <c r="N4" s="20">
        <v>1249.5</v>
      </c>
      <c r="O4" s="8">
        <v>1249.3</v>
      </c>
      <c r="P4" s="7">
        <v>-0.20000000000004547</v>
      </c>
      <c r="Q4" s="20">
        <v>1217.0999999999999</v>
      </c>
      <c r="R4" s="8">
        <v>1223.3</v>
      </c>
      <c r="S4" s="7">
        <v>6.2000000000000455</v>
      </c>
      <c r="T4" s="20">
        <v>11613</v>
      </c>
      <c r="U4" s="8">
        <v>9408</v>
      </c>
      <c r="V4" s="7">
        <v>-2205</v>
      </c>
      <c r="W4" s="10"/>
      <c r="X4" s="139">
        <v>1</v>
      </c>
      <c r="Y4" s="27" t="s">
        <v>17</v>
      </c>
      <c r="Z4" s="20">
        <v>4516</v>
      </c>
      <c r="AA4" s="7">
        <v>-311</v>
      </c>
      <c r="AB4" s="20">
        <v>7091</v>
      </c>
      <c r="AC4" s="7">
        <v>-281</v>
      </c>
      <c r="AD4" s="20">
        <v>9069</v>
      </c>
      <c r="AE4" s="7">
        <v>52</v>
      </c>
      <c r="AF4" s="20">
        <v>12410</v>
      </c>
      <c r="AG4" s="7">
        <v>10</v>
      </c>
      <c r="AH4" s="8">
        <v>1249.3</v>
      </c>
      <c r="AI4" s="8">
        <v>-0.20000000000004547</v>
      </c>
      <c r="AJ4" s="20">
        <v>1223.3</v>
      </c>
      <c r="AK4" s="7">
        <v>6.2000000000000455</v>
      </c>
      <c r="AL4" s="8">
        <v>9408</v>
      </c>
      <c r="AM4" s="8">
        <v>-2205</v>
      </c>
      <c r="AN4" s="20">
        <v>1090.9000000000001</v>
      </c>
      <c r="AO4" s="7">
        <v>1.4000000000000909</v>
      </c>
      <c r="AP4" s="8">
        <v>1238.3</v>
      </c>
      <c r="AQ4" s="8">
        <v>21.799999999999955</v>
      </c>
      <c r="AR4" s="20">
        <v>1320.2</v>
      </c>
      <c r="AS4" s="7">
        <v>25.299999999999955</v>
      </c>
      <c r="AT4" s="8">
        <v>1275.9000000000001</v>
      </c>
      <c r="AU4" s="8">
        <v>22.300000000000182</v>
      </c>
      <c r="AV4" s="20">
        <v>7395</v>
      </c>
      <c r="AW4" s="7">
        <v>-843</v>
      </c>
      <c r="AX4" s="8">
        <v>6564</v>
      </c>
      <c r="AY4" s="7">
        <v>-1181</v>
      </c>
      <c r="AZ4" s="20">
        <v>5182</v>
      </c>
      <c r="BA4" s="7">
        <v>-292</v>
      </c>
      <c r="BB4" s="8">
        <v>9547</v>
      </c>
      <c r="BC4" s="7">
        <v>-135</v>
      </c>
      <c r="BD4" s="141">
        <v>1</v>
      </c>
    </row>
    <row r="5" spans="1:102" x14ac:dyDescent="0.25">
      <c r="A5" s="13" t="s">
        <v>18</v>
      </c>
      <c r="B5" s="21">
        <v>4678.5</v>
      </c>
      <c r="C5" s="16">
        <v>4374</v>
      </c>
      <c r="D5" s="15">
        <v>-304.5</v>
      </c>
      <c r="E5" s="16">
        <v>6575</v>
      </c>
      <c r="F5" s="16">
        <v>6381</v>
      </c>
      <c r="G5" s="16">
        <v>-194</v>
      </c>
      <c r="H5" s="21">
        <v>8274</v>
      </c>
      <c r="I5" s="16">
        <v>8327</v>
      </c>
      <c r="J5" s="15">
        <v>53</v>
      </c>
      <c r="K5" s="16">
        <v>9774</v>
      </c>
      <c r="L5" s="16">
        <v>9813</v>
      </c>
      <c r="M5" s="16">
        <v>39</v>
      </c>
      <c r="N5" s="21">
        <v>9927</v>
      </c>
      <c r="O5" s="16">
        <v>10024</v>
      </c>
      <c r="P5" s="15">
        <v>97</v>
      </c>
      <c r="Q5" s="21">
        <v>9445</v>
      </c>
      <c r="R5" s="16">
        <v>9253</v>
      </c>
      <c r="S5" s="15">
        <v>-192</v>
      </c>
      <c r="T5" s="21">
        <v>7653</v>
      </c>
      <c r="U5" s="16">
        <v>7574</v>
      </c>
      <c r="V5" s="15">
        <v>-79</v>
      </c>
      <c r="X5" s="139">
        <v>2</v>
      </c>
      <c r="Y5" s="28" t="s">
        <v>18</v>
      </c>
      <c r="Z5" s="21">
        <v>4374</v>
      </c>
      <c r="AA5" s="15">
        <v>-304.5</v>
      </c>
      <c r="AB5" s="21">
        <v>6381</v>
      </c>
      <c r="AC5" s="15">
        <v>-194</v>
      </c>
      <c r="AD5" s="21">
        <v>8327</v>
      </c>
      <c r="AE5" s="15">
        <v>53</v>
      </c>
      <c r="AF5" s="21">
        <v>9813</v>
      </c>
      <c r="AG5" s="15">
        <v>39</v>
      </c>
      <c r="AH5" s="16">
        <v>10024</v>
      </c>
      <c r="AI5" s="16">
        <v>97</v>
      </c>
      <c r="AJ5" s="21">
        <v>9253</v>
      </c>
      <c r="AK5" s="15">
        <v>-192</v>
      </c>
      <c r="AL5" s="16">
        <v>7574</v>
      </c>
      <c r="AM5" s="16">
        <v>-79</v>
      </c>
      <c r="AN5" s="21">
        <v>7660</v>
      </c>
      <c r="AO5" s="15">
        <v>-344</v>
      </c>
      <c r="AP5" s="16">
        <v>9431</v>
      </c>
      <c r="AQ5" s="16">
        <v>-62</v>
      </c>
      <c r="AR5" s="21">
        <v>1050.9000000000001</v>
      </c>
      <c r="AS5" s="15">
        <v>-2.6999999999998181</v>
      </c>
      <c r="AT5" s="16">
        <v>8751</v>
      </c>
      <c r="AU5" s="16">
        <v>6</v>
      </c>
      <c r="AV5" s="21">
        <v>6083</v>
      </c>
      <c r="AW5" s="15">
        <v>-896</v>
      </c>
      <c r="AX5" s="16">
        <v>5698</v>
      </c>
      <c r="AY5" s="15">
        <v>-882</v>
      </c>
      <c r="AZ5" s="21">
        <v>4758</v>
      </c>
      <c r="BA5" s="15">
        <v>-251</v>
      </c>
      <c r="BB5" s="16">
        <v>7715</v>
      </c>
      <c r="BC5" s="15">
        <v>-154</v>
      </c>
      <c r="BD5" s="142">
        <v>2</v>
      </c>
    </row>
    <row r="6" spans="1:102" x14ac:dyDescent="0.25">
      <c r="A6" s="12" t="s">
        <v>19</v>
      </c>
      <c r="B6" s="22">
        <v>4683.5</v>
      </c>
      <c r="C6" s="10">
        <v>4318.3</v>
      </c>
      <c r="D6" s="9">
        <v>-365.19999999999982</v>
      </c>
      <c r="E6" s="10">
        <v>6485</v>
      </c>
      <c r="F6" s="10">
        <v>6309.6</v>
      </c>
      <c r="G6" s="10">
        <v>-175.39999999999964</v>
      </c>
      <c r="H6" s="22">
        <v>7801</v>
      </c>
      <c r="I6" s="10">
        <v>7854.1</v>
      </c>
      <c r="J6" s="9">
        <v>53.100000000000364</v>
      </c>
      <c r="K6" s="10">
        <v>8511.2999999999993</v>
      </c>
      <c r="L6" s="10">
        <v>8556.1</v>
      </c>
      <c r="M6" s="10">
        <v>44.800000000001091</v>
      </c>
      <c r="N6" s="22">
        <v>8774.7000000000007</v>
      </c>
      <c r="O6" s="10">
        <v>8820.7000000000007</v>
      </c>
      <c r="P6" s="9">
        <v>46</v>
      </c>
      <c r="Q6" s="22">
        <v>8300.2999999999993</v>
      </c>
      <c r="R6" s="10">
        <v>8064.7</v>
      </c>
      <c r="S6" s="9">
        <v>-235.59999999999945</v>
      </c>
      <c r="T6" s="22">
        <v>6545.8</v>
      </c>
      <c r="U6" s="10">
        <v>6479.4</v>
      </c>
      <c r="V6" s="9">
        <v>-66.400000000000546</v>
      </c>
      <c r="X6" s="139">
        <v>3</v>
      </c>
      <c r="Y6" s="29" t="s">
        <v>19</v>
      </c>
      <c r="Z6" s="22">
        <v>4318.3</v>
      </c>
      <c r="AA6" s="9">
        <v>-365.19999999999982</v>
      </c>
      <c r="AB6" s="22">
        <v>6309.6</v>
      </c>
      <c r="AC6" s="9">
        <v>-175.39999999999964</v>
      </c>
      <c r="AD6" s="22">
        <v>7854.1</v>
      </c>
      <c r="AE6" s="9">
        <v>53.100000000000364</v>
      </c>
      <c r="AF6" s="22">
        <v>8556.1</v>
      </c>
      <c r="AG6" s="9">
        <v>44.800000000001091</v>
      </c>
      <c r="AH6" s="10">
        <v>8820.7000000000007</v>
      </c>
      <c r="AI6" s="10">
        <v>46</v>
      </c>
      <c r="AJ6" s="22">
        <v>8064.7</v>
      </c>
      <c r="AK6" s="9">
        <v>-235.59999999999945</v>
      </c>
      <c r="AL6" s="10">
        <v>6479.4</v>
      </c>
      <c r="AM6" s="10">
        <v>-66.400000000000546</v>
      </c>
      <c r="AN6" s="22">
        <v>6420.6</v>
      </c>
      <c r="AO6" s="9">
        <v>-199.79999999999927</v>
      </c>
      <c r="AP6" s="10">
        <v>7888.4</v>
      </c>
      <c r="AQ6" s="10">
        <v>-196</v>
      </c>
      <c r="AR6" s="22">
        <v>8612.9849300000005</v>
      </c>
      <c r="AS6" s="9">
        <v>-88.815069999998741</v>
      </c>
      <c r="AT6" s="10">
        <v>7704.2</v>
      </c>
      <c r="AU6" s="10">
        <v>23.699999999999818</v>
      </c>
      <c r="AV6" s="22">
        <v>5910.3</v>
      </c>
      <c r="AW6" s="9">
        <v>-792.69999999999982</v>
      </c>
      <c r="AX6" s="10">
        <v>5577</v>
      </c>
      <c r="AY6" s="9">
        <v>-730.89999999999964</v>
      </c>
      <c r="AZ6" s="22">
        <v>4512.8</v>
      </c>
      <c r="BA6" s="9">
        <v>-261.5</v>
      </c>
      <c r="BB6" s="10">
        <v>7061.3</v>
      </c>
      <c r="BC6" s="9">
        <v>-172.5</v>
      </c>
      <c r="BD6" s="141">
        <v>3</v>
      </c>
    </row>
    <row r="7" spans="1:102" x14ac:dyDescent="0.25">
      <c r="A7" s="13" t="s">
        <v>20</v>
      </c>
      <c r="B7" s="21">
        <v>4620.5</v>
      </c>
      <c r="C7" s="16">
        <v>4233.5</v>
      </c>
      <c r="D7" s="15">
        <v>-387</v>
      </c>
      <c r="E7" s="16">
        <v>6270.5</v>
      </c>
      <c r="F7" s="16">
        <v>6091</v>
      </c>
      <c r="G7" s="16">
        <v>-179.5</v>
      </c>
      <c r="H7" s="21">
        <v>7868</v>
      </c>
      <c r="I7" s="16">
        <v>7922.5</v>
      </c>
      <c r="J7" s="15">
        <v>54.5</v>
      </c>
      <c r="K7" s="16">
        <v>8559</v>
      </c>
      <c r="L7" s="16">
        <v>8612.5</v>
      </c>
      <c r="M7" s="16">
        <v>53.5</v>
      </c>
      <c r="N7" s="21">
        <v>8808.5</v>
      </c>
      <c r="O7" s="16">
        <v>8887.5</v>
      </c>
      <c r="P7" s="15">
        <v>79</v>
      </c>
      <c r="Q7" s="21">
        <v>8079</v>
      </c>
      <c r="R7" s="16">
        <v>7819</v>
      </c>
      <c r="S7" s="15">
        <v>-260</v>
      </c>
      <c r="T7" s="21">
        <v>6635</v>
      </c>
      <c r="U7" s="16">
        <v>6562.5</v>
      </c>
      <c r="V7" s="15">
        <v>-72.5</v>
      </c>
      <c r="X7" s="139">
        <v>4</v>
      </c>
      <c r="Y7" s="28" t="s">
        <v>20</v>
      </c>
      <c r="Z7" s="21">
        <v>4233.5</v>
      </c>
      <c r="AA7" s="15">
        <v>-387</v>
      </c>
      <c r="AB7" s="21">
        <v>6091</v>
      </c>
      <c r="AC7" s="15">
        <v>-179.5</v>
      </c>
      <c r="AD7" s="21">
        <v>7922.5</v>
      </c>
      <c r="AE7" s="15">
        <v>54.5</v>
      </c>
      <c r="AF7" s="21">
        <v>8612.5</v>
      </c>
      <c r="AG7" s="15">
        <v>53.5</v>
      </c>
      <c r="AH7" s="16">
        <v>8887.5</v>
      </c>
      <c r="AI7" s="16">
        <v>79</v>
      </c>
      <c r="AJ7" s="21">
        <v>7819</v>
      </c>
      <c r="AK7" s="15">
        <v>-260</v>
      </c>
      <c r="AL7" s="16">
        <v>6562.5</v>
      </c>
      <c r="AM7" s="16">
        <v>-72.5</v>
      </c>
      <c r="AN7" s="21">
        <v>5922.5</v>
      </c>
      <c r="AO7" s="15">
        <v>-224</v>
      </c>
      <c r="AP7" s="16">
        <v>7462</v>
      </c>
      <c r="AQ7" s="16">
        <v>-257</v>
      </c>
      <c r="AR7" s="21">
        <v>8493</v>
      </c>
      <c r="AS7" s="15">
        <v>-176.5</v>
      </c>
      <c r="AT7" s="16">
        <v>7202</v>
      </c>
      <c r="AU7" s="16">
        <v>-22.5</v>
      </c>
      <c r="AV7" s="21">
        <v>5549.5</v>
      </c>
      <c r="AW7" s="15">
        <v>-818</v>
      </c>
      <c r="AX7" s="16">
        <v>5312</v>
      </c>
      <c r="AY7" s="15">
        <v>-673.5</v>
      </c>
      <c r="AZ7" s="21">
        <v>4448</v>
      </c>
      <c r="BA7" s="15">
        <v>-280.5</v>
      </c>
      <c r="BB7" s="16">
        <v>6863.5</v>
      </c>
      <c r="BC7" s="15">
        <v>-181.5</v>
      </c>
      <c r="BD7" s="142">
        <v>4</v>
      </c>
    </row>
    <row r="8" spans="1:102" x14ac:dyDescent="0.25">
      <c r="A8" s="12" t="s">
        <v>21</v>
      </c>
      <c r="B8" s="22">
        <v>4565</v>
      </c>
      <c r="C8" s="10">
        <v>4177</v>
      </c>
      <c r="D8" s="9">
        <v>-388</v>
      </c>
      <c r="E8" s="10">
        <v>6031</v>
      </c>
      <c r="F8" s="10">
        <v>5855</v>
      </c>
      <c r="G8" s="10">
        <v>-176</v>
      </c>
      <c r="H8" s="22">
        <v>6999</v>
      </c>
      <c r="I8" s="10">
        <v>7054</v>
      </c>
      <c r="J8" s="9">
        <v>55</v>
      </c>
      <c r="K8" s="10">
        <v>7212</v>
      </c>
      <c r="L8" s="10">
        <v>7267</v>
      </c>
      <c r="M8" s="10">
        <v>55</v>
      </c>
      <c r="N8" s="22">
        <v>7028</v>
      </c>
      <c r="O8" s="10">
        <v>7087</v>
      </c>
      <c r="P8" s="9">
        <v>59</v>
      </c>
      <c r="Q8" s="22">
        <v>6676</v>
      </c>
      <c r="R8" s="10">
        <v>6373</v>
      </c>
      <c r="S8" s="9">
        <v>-303</v>
      </c>
      <c r="T8" s="22">
        <v>5007</v>
      </c>
      <c r="U8" s="10">
        <v>4928</v>
      </c>
      <c r="V8" s="9">
        <v>-79</v>
      </c>
      <c r="X8" s="139">
        <v>5</v>
      </c>
      <c r="Y8" s="29" t="s">
        <v>21</v>
      </c>
      <c r="Z8" s="22">
        <v>4177</v>
      </c>
      <c r="AA8" s="9">
        <v>-388</v>
      </c>
      <c r="AB8" s="22">
        <v>5855</v>
      </c>
      <c r="AC8" s="9">
        <v>-176</v>
      </c>
      <c r="AD8" s="22">
        <v>7054</v>
      </c>
      <c r="AE8" s="9">
        <v>55</v>
      </c>
      <c r="AF8" s="22">
        <v>7267</v>
      </c>
      <c r="AG8" s="9">
        <v>55</v>
      </c>
      <c r="AH8" s="10">
        <v>7087</v>
      </c>
      <c r="AI8" s="10">
        <v>59</v>
      </c>
      <c r="AJ8" s="22">
        <v>6373</v>
      </c>
      <c r="AK8" s="9">
        <v>-303</v>
      </c>
      <c r="AL8" s="10">
        <v>4928</v>
      </c>
      <c r="AM8" s="10">
        <v>-79</v>
      </c>
      <c r="AN8" s="22">
        <v>4530</v>
      </c>
      <c r="AO8" s="9">
        <v>-107</v>
      </c>
      <c r="AP8" s="10">
        <v>6478</v>
      </c>
      <c r="AQ8" s="10">
        <v>-277</v>
      </c>
      <c r="AR8" s="22">
        <v>6587</v>
      </c>
      <c r="AS8" s="9">
        <v>-169</v>
      </c>
      <c r="AT8" s="10">
        <v>5766</v>
      </c>
      <c r="AU8" s="10">
        <v>-50</v>
      </c>
      <c r="AV8" s="22">
        <v>5176</v>
      </c>
      <c r="AW8" s="9">
        <v>-751</v>
      </c>
      <c r="AX8" s="10">
        <v>5026</v>
      </c>
      <c r="AY8" s="9">
        <v>-610</v>
      </c>
      <c r="AZ8" s="22">
        <v>4214</v>
      </c>
      <c r="BA8" s="9">
        <v>-222</v>
      </c>
      <c r="BB8" s="10">
        <v>6153</v>
      </c>
      <c r="BC8" s="9">
        <v>-200</v>
      </c>
      <c r="BD8" s="141">
        <v>5</v>
      </c>
    </row>
    <row r="9" spans="1:102" x14ac:dyDescent="0.25">
      <c r="A9" s="14" t="s">
        <v>22</v>
      </c>
      <c r="B9" s="23">
        <v>4432</v>
      </c>
      <c r="C9" s="18">
        <v>4042</v>
      </c>
      <c r="D9" s="17">
        <v>-390</v>
      </c>
      <c r="E9" s="18">
        <v>5688</v>
      </c>
      <c r="F9" s="18">
        <v>5507</v>
      </c>
      <c r="G9" s="18">
        <v>-181</v>
      </c>
      <c r="H9" s="23">
        <v>6384</v>
      </c>
      <c r="I9" s="18">
        <v>6440</v>
      </c>
      <c r="J9" s="17">
        <v>56</v>
      </c>
      <c r="K9" s="18">
        <v>5918</v>
      </c>
      <c r="L9" s="18">
        <v>5974</v>
      </c>
      <c r="M9" s="18">
        <v>56</v>
      </c>
      <c r="N9" s="23">
        <v>5891</v>
      </c>
      <c r="O9" s="18">
        <v>5883</v>
      </c>
      <c r="P9" s="17">
        <v>-8</v>
      </c>
      <c r="Q9" s="23">
        <v>5114</v>
      </c>
      <c r="R9" s="18">
        <v>4789</v>
      </c>
      <c r="S9" s="17">
        <v>-325</v>
      </c>
      <c r="T9" s="23">
        <v>3684</v>
      </c>
      <c r="U9" s="18">
        <v>3662</v>
      </c>
      <c r="V9" s="17">
        <v>-22</v>
      </c>
      <c r="X9" s="139">
        <v>6</v>
      </c>
      <c r="Y9" s="140" t="s">
        <v>22</v>
      </c>
      <c r="Z9" s="23">
        <v>4042</v>
      </c>
      <c r="AA9" s="17">
        <v>-390</v>
      </c>
      <c r="AB9" s="23">
        <v>5507</v>
      </c>
      <c r="AC9" s="17">
        <v>-181</v>
      </c>
      <c r="AD9" s="23">
        <v>6440</v>
      </c>
      <c r="AE9" s="17">
        <v>56</v>
      </c>
      <c r="AF9" s="23">
        <v>5974</v>
      </c>
      <c r="AG9" s="17">
        <v>56</v>
      </c>
      <c r="AH9" s="18">
        <v>5883</v>
      </c>
      <c r="AI9" s="18">
        <v>-8</v>
      </c>
      <c r="AJ9" s="23">
        <v>4789</v>
      </c>
      <c r="AK9" s="17">
        <v>-325</v>
      </c>
      <c r="AL9" s="18">
        <v>3662</v>
      </c>
      <c r="AM9" s="18">
        <v>-22</v>
      </c>
      <c r="AN9" s="23">
        <v>3044</v>
      </c>
      <c r="AO9" s="17">
        <v>-10</v>
      </c>
      <c r="AP9" s="18">
        <v>4610</v>
      </c>
      <c r="AQ9" s="18">
        <v>-175</v>
      </c>
      <c r="AR9" s="23">
        <v>5309</v>
      </c>
      <c r="AS9" s="17">
        <v>-126</v>
      </c>
      <c r="AT9" s="18">
        <v>4469</v>
      </c>
      <c r="AU9" s="18">
        <v>3</v>
      </c>
      <c r="AV9" s="23">
        <v>4866</v>
      </c>
      <c r="AW9" s="17">
        <v>-644</v>
      </c>
      <c r="AX9" s="18">
        <v>4637</v>
      </c>
      <c r="AY9" s="17">
        <v>-686</v>
      </c>
      <c r="AZ9" s="23">
        <v>3746</v>
      </c>
      <c r="BA9" s="17">
        <v>-228</v>
      </c>
      <c r="BB9" s="18">
        <v>5266</v>
      </c>
      <c r="BC9" s="17">
        <v>-173</v>
      </c>
      <c r="BD9" s="142">
        <v>6</v>
      </c>
    </row>
    <row r="10" spans="1:102" x14ac:dyDescent="0.25">
      <c r="A10" s="19"/>
      <c r="B10" s="153">
        <v>46114</v>
      </c>
      <c r="C10" s="154"/>
      <c r="D10" s="154"/>
      <c r="E10" s="152" t="s">
        <v>8</v>
      </c>
      <c r="F10" s="148"/>
      <c r="G10" s="150"/>
      <c r="H10" s="154" t="s">
        <v>9</v>
      </c>
      <c r="I10" s="154"/>
      <c r="J10" s="154"/>
      <c r="K10" s="152" t="s">
        <v>10</v>
      </c>
      <c r="L10" s="148"/>
      <c r="M10" s="150"/>
      <c r="N10" s="153">
        <v>46235</v>
      </c>
      <c r="O10" s="154"/>
      <c r="P10" s="154"/>
      <c r="Q10" s="149">
        <v>46236</v>
      </c>
      <c r="R10" s="148"/>
      <c r="S10" s="150"/>
      <c r="T10" s="154" t="s">
        <v>11</v>
      </c>
      <c r="U10" s="154"/>
      <c r="V10" s="154"/>
    </row>
    <row r="11" spans="1:102" x14ac:dyDescent="0.25">
      <c r="A11" s="19"/>
      <c r="B11" s="24" t="s">
        <v>13</v>
      </c>
      <c r="C11" s="24" t="s">
        <v>14</v>
      </c>
      <c r="D11" s="24" t="s">
        <v>15</v>
      </c>
      <c r="E11" s="25" t="s">
        <v>13</v>
      </c>
      <c r="F11" s="24" t="s">
        <v>14</v>
      </c>
      <c r="G11" s="26" t="s">
        <v>15</v>
      </c>
      <c r="H11" s="24" t="s">
        <v>13</v>
      </c>
      <c r="I11" s="24" t="s">
        <v>14</v>
      </c>
      <c r="J11" s="24" t="s">
        <v>15</v>
      </c>
      <c r="K11" s="25" t="s">
        <v>13</v>
      </c>
      <c r="L11" s="24" t="s">
        <v>14</v>
      </c>
      <c r="M11" s="26" t="s">
        <v>15</v>
      </c>
      <c r="N11" s="24" t="s">
        <v>13</v>
      </c>
      <c r="O11" s="24" t="s">
        <v>14</v>
      </c>
      <c r="P11" s="24" t="s">
        <v>15</v>
      </c>
      <c r="Q11" s="25" t="s">
        <v>13</v>
      </c>
      <c r="R11" s="24" t="s">
        <v>14</v>
      </c>
      <c r="S11" s="26" t="s">
        <v>15</v>
      </c>
      <c r="T11" s="24" t="s">
        <v>13</v>
      </c>
      <c r="U11" s="24" t="s">
        <v>14</v>
      </c>
      <c r="V11" s="24" t="s">
        <v>15</v>
      </c>
    </row>
    <row r="12" spans="1:102" x14ac:dyDescent="0.25">
      <c r="A12" s="11" t="s">
        <v>17</v>
      </c>
      <c r="B12" s="20">
        <v>1089.5</v>
      </c>
      <c r="C12" s="8">
        <v>1090.9000000000001</v>
      </c>
      <c r="D12" s="7">
        <f>C12-B12</f>
        <v>1.4000000000000909</v>
      </c>
      <c r="E12" s="8">
        <v>1216.5</v>
      </c>
      <c r="F12" s="8">
        <v>1238.3</v>
      </c>
      <c r="G12" s="8">
        <f>F12-E12</f>
        <v>21.799999999999955</v>
      </c>
      <c r="H12" s="20">
        <v>1294.9000000000001</v>
      </c>
      <c r="I12" s="8">
        <v>1320.2</v>
      </c>
      <c r="J12" s="7">
        <f>I12-H12</f>
        <v>25.299999999999955</v>
      </c>
      <c r="K12" s="8">
        <v>1253.5999999999999</v>
      </c>
      <c r="L12" s="8">
        <v>1275.9000000000001</v>
      </c>
      <c r="M12" s="8">
        <f>L12-K12</f>
        <v>22.300000000000182</v>
      </c>
      <c r="N12" s="20">
        <v>8238</v>
      </c>
      <c r="O12" s="8">
        <v>7395</v>
      </c>
      <c r="P12" s="7">
        <f>O12-N12</f>
        <v>-843</v>
      </c>
      <c r="Q12" s="20">
        <v>7745</v>
      </c>
      <c r="R12" s="8">
        <v>6564</v>
      </c>
      <c r="S12" s="7">
        <f>R12-Q12</f>
        <v>-1181</v>
      </c>
      <c r="T12" s="20">
        <v>5474</v>
      </c>
      <c r="U12" s="8">
        <v>5182</v>
      </c>
      <c r="V12" s="7">
        <f>U12-T12</f>
        <v>-292</v>
      </c>
    </row>
    <row r="13" spans="1:102" x14ac:dyDescent="0.25">
      <c r="A13" s="13" t="s">
        <v>18</v>
      </c>
      <c r="B13" s="21">
        <v>8004</v>
      </c>
      <c r="C13" s="16">
        <v>7660</v>
      </c>
      <c r="D13" s="15">
        <f t="shared" ref="D13:D17" si="0">C13-B13</f>
        <v>-344</v>
      </c>
      <c r="E13" s="16">
        <v>9493</v>
      </c>
      <c r="F13" s="16">
        <v>9431</v>
      </c>
      <c r="G13" s="16">
        <f t="shared" ref="G13:G17" si="1">F13-E13</f>
        <v>-62</v>
      </c>
      <c r="H13" s="21">
        <v>1053.5999999999999</v>
      </c>
      <c r="I13" s="16">
        <v>1050.9000000000001</v>
      </c>
      <c r="J13" s="15">
        <f t="shared" ref="J13:J17" si="2">I13-H13</f>
        <v>-2.6999999999998181</v>
      </c>
      <c r="K13" s="16">
        <v>8745</v>
      </c>
      <c r="L13" s="16">
        <v>8751</v>
      </c>
      <c r="M13" s="16">
        <f t="shared" ref="M13:M17" si="3">L13-K13</f>
        <v>6</v>
      </c>
      <c r="N13" s="21">
        <v>6979</v>
      </c>
      <c r="O13" s="16">
        <v>6083</v>
      </c>
      <c r="P13" s="15">
        <f t="shared" ref="P13:P17" si="4">O13-N13</f>
        <v>-896</v>
      </c>
      <c r="Q13" s="21">
        <v>6580</v>
      </c>
      <c r="R13" s="16">
        <v>5698</v>
      </c>
      <c r="S13" s="15">
        <f t="shared" ref="S13:S17" si="5">R13-Q13</f>
        <v>-882</v>
      </c>
      <c r="T13" s="21">
        <v>5009</v>
      </c>
      <c r="U13" s="16">
        <v>4758</v>
      </c>
      <c r="V13" s="15">
        <f t="shared" ref="V13:V17" si="6">U13-T13</f>
        <v>-251</v>
      </c>
    </row>
    <row r="14" spans="1:102" x14ac:dyDescent="0.25">
      <c r="A14" s="12" t="s">
        <v>19</v>
      </c>
      <c r="B14" s="22">
        <v>6620.4</v>
      </c>
      <c r="C14" s="10">
        <v>6420.6</v>
      </c>
      <c r="D14" s="9">
        <f t="shared" si="0"/>
        <v>-199.79999999999927</v>
      </c>
      <c r="E14" s="10">
        <v>8084.4</v>
      </c>
      <c r="F14" s="10">
        <v>7888.4</v>
      </c>
      <c r="G14" s="10">
        <f t="shared" si="1"/>
        <v>-196</v>
      </c>
      <c r="H14" s="22">
        <v>8701.7999999999993</v>
      </c>
      <c r="I14" s="10">
        <v>8612.9849300000005</v>
      </c>
      <c r="J14" s="9">
        <f t="shared" si="2"/>
        <v>-88.815069999998741</v>
      </c>
      <c r="K14" s="10">
        <v>7680.5</v>
      </c>
      <c r="L14" s="10">
        <v>7704.2</v>
      </c>
      <c r="M14" s="10">
        <f t="shared" si="3"/>
        <v>23.699999999999818</v>
      </c>
      <c r="N14" s="22">
        <v>6703</v>
      </c>
      <c r="O14" s="10">
        <v>5910.3</v>
      </c>
      <c r="P14" s="9">
        <f t="shared" si="4"/>
        <v>-792.69999999999982</v>
      </c>
      <c r="Q14" s="22">
        <v>6307.9</v>
      </c>
      <c r="R14" s="10">
        <v>5577</v>
      </c>
      <c r="S14" s="9">
        <f t="shared" si="5"/>
        <v>-730.89999999999964</v>
      </c>
      <c r="T14" s="22">
        <v>4774.3</v>
      </c>
      <c r="U14" s="10">
        <v>4512.8</v>
      </c>
      <c r="V14" s="9">
        <f t="shared" si="6"/>
        <v>-261.5</v>
      </c>
    </row>
    <row r="15" spans="1:102" x14ac:dyDescent="0.25">
      <c r="A15" s="13" t="s">
        <v>20</v>
      </c>
      <c r="B15" s="21">
        <v>6146.5</v>
      </c>
      <c r="C15" s="16">
        <v>5922.5</v>
      </c>
      <c r="D15" s="15">
        <f t="shared" si="0"/>
        <v>-224</v>
      </c>
      <c r="E15" s="16">
        <v>7719</v>
      </c>
      <c r="F15" s="16">
        <v>7462</v>
      </c>
      <c r="G15" s="16">
        <f t="shared" si="1"/>
        <v>-257</v>
      </c>
      <c r="H15" s="21">
        <v>8669.5</v>
      </c>
      <c r="I15" s="16">
        <v>8493</v>
      </c>
      <c r="J15" s="15">
        <f t="shared" si="2"/>
        <v>-176.5</v>
      </c>
      <c r="K15" s="16">
        <v>7224.5</v>
      </c>
      <c r="L15" s="16">
        <v>7202</v>
      </c>
      <c r="M15" s="16">
        <f t="shared" si="3"/>
        <v>-22.5</v>
      </c>
      <c r="N15" s="21">
        <v>6367.5</v>
      </c>
      <c r="O15" s="16">
        <v>5549.5</v>
      </c>
      <c r="P15" s="15">
        <f t="shared" si="4"/>
        <v>-818</v>
      </c>
      <c r="Q15" s="21">
        <v>5985.5</v>
      </c>
      <c r="R15" s="16">
        <v>5312</v>
      </c>
      <c r="S15" s="15">
        <f t="shared" si="5"/>
        <v>-673.5</v>
      </c>
      <c r="T15" s="21">
        <v>4728.5</v>
      </c>
      <c r="U15" s="16">
        <v>4448</v>
      </c>
      <c r="V15" s="15">
        <f t="shared" si="6"/>
        <v>-280.5</v>
      </c>
    </row>
    <row r="16" spans="1:102" x14ac:dyDescent="0.25">
      <c r="A16" s="12" t="s">
        <v>21</v>
      </c>
      <c r="B16" s="22">
        <v>4637</v>
      </c>
      <c r="C16" s="10">
        <v>4530</v>
      </c>
      <c r="D16" s="9">
        <f t="shared" si="0"/>
        <v>-107</v>
      </c>
      <c r="E16" s="10">
        <v>6755</v>
      </c>
      <c r="F16" s="10">
        <v>6478</v>
      </c>
      <c r="G16" s="10">
        <f t="shared" si="1"/>
        <v>-277</v>
      </c>
      <c r="H16" s="22">
        <v>6756</v>
      </c>
      <c r="I16" s="10">
        <v>6587</v>
      </c>
      <c r="J16" s="9">
        <f t="shared" si="2"/>
        <v>-169</v>
      </c>
      <c r="K16" s="10">
        <v>5816</v>
      </c>
      <c r="L16" s="10">
        <v>5766</v>
      </c>
      <c r="M16" s="10">
        <f t="shared" si="3"/>
        <v>-50</v>
      </c>
      <c r="N16" s="22">
        <v>5927</v>
      </c>
      <c r="O16" s="10">
        <v>5176</v>
      </c>
      <c r="P16" s="9">
        <f t="shared" si="4"/>
        <v>-751</v>
      </c>
      <c r="Q16" s="22">
        <v>5636</v>
      </c>
      <c r="R16" s="10">
        <v>5026</v>
      </c>
      <c r="S16" s="9">
        <f t="shared" si="5"/>
        <v>-610</v>
      </c>
      <c r="T16" s="22">
        <v>4436</v>
      </c>
      <c r="U16" s="10">
        <v>4214</v>
      </c>
      <c r="V16" s="9">
        <f t="shared" si="6"/>
        <v>-222</v>
      </c>
    </row>
    <row r="17" spans="1:55" x14ac:dyDescent="0.25">
      <c r="A17" s="14" t="s">
        <v>22</v>
      </c>
      <c r="B17" s="23">
        <v>3054</v>
      </c>
      <c r="C17" s="18">
        <v>3044</v>
      </c>
      <c r="D17" s="17">
        <f t="shared" si="0"/>
        <v>-10</v>
      </c>
      <c r="E17" s="18">
        <v>4785</v>
      </c>
      <c r="F17" s="18">
        <v>4610</v>
      </c>
      <c r="G17" s="18">
        <f t="shared" si="1"/>
        <v>-175</v>
      </c>
      <c r="H17" s="23">
        <v>5435</v>
      </c>
      <c r="I17" s="18">
        <v>5309</v>
      </c>
      <c r="J17" s="17">
        <f t="shared" si="2"/>
        <v>-126</v>
      </c>
      <c r="K17" s="18">
        <v>4466</v>
      </c>
      <c r="L17" s="18">
        <v>4469</v>
      </c>
      <c r="M17" s="18">
        <f t="shared" si="3"/>
        <v>3</v>
      </c>
      <c r="N17" s="23">
        <v>5510</v>
      </c>
      <c r="O17" s="18">
        <v>4866</v>
      </c>
      <c r="P17" s="17">
        <f t="shared" si="4"/>
        <v>-644</v>
      </c>
      <c r="Q17" s="23">
        <v>5323</v>
      </c>
      <c r="R17" s="18">
        <v>4637</v>
      </c>
      <c r="S17" s="17">
        <f t="shared" si="5"/>
        <v>-686</v>
      </c>
      <c r="T17" s="23">
        <v>3974</v>
      </c>
      <c r="U17" s="18">
        <v>3746</v>
      </c>
      <c r="V17" s="17">
        <f t="shared" si="6"/>
        <v>-228</v>
      </c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</row>
    <row r="18" spans="1:55" x14ac:dyDescent="0.25">
      <c r="A18" s="19"/>
      <c r="B18" s="152" t="s">
        <v>12</v>
      </c>
      <c r="C18" s="148"/>
      <c r="D18" s="150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:55" x14ac:dyDescent="0.25">
      <c r="A19" s="19"/>
      <c r="B19" s="25" t="s">
        <v>13</v>
      </c>
      <c r="C19" s="24" t="s">
        <v>14</v>
      </c>
      <c r="D19" s="24" t="s">
        <v>15</v>
      </c>
      <c r="E19" s="19"/>
      <c r="F19" s="19"/>
      <c r="G19" s="156" t="s">
        <v>17</v>
      </c>
      <c r="H19" s="156"/>
      <c r="I19" s="36" t="s">
        <v>23</v>
      </c>
      <c r="J19" s="36"/>
      <c r="K19" s="36"/>
      <c r="L19" s="36"/>
      <c r="M19" s="36"/>
      <c r="N19" s="36"/>
      <c r="O19" s="36"/>
      <c r="P19" s="19"/>
      <c r="Q19" s="19"/>
      <c r="R19" s="19"/>
      <c r="S19" s="19"/>
      <c r="T19" s="19"/>
      <c r="U19" s="19"/>
      <c r="V19" s="19"/>
    </row>
    <row r="20" spans="1:55" x14ac:dyDescent="0.25">
      <c r="A20" s="11" t="s">
        <v>17</v>
      </c>
      <c r="B20" s="8">
        <v>9682</v>
      </c>
      <c r="C20" s="8">
        <v>9547</v>
      </c>
      <c r="D20" s="7">
        <f>C20-B20</f>
        <v>-135</v>
      </c>
      <c r="E20" s="19"/>
      <c r="F20" s="19"/>
      <c r="G20" s="156" t="s">
        <v>24</v>
      </c>
      <c r="H20" s="156"/>
      <c r="I20" s="36" t="s">
        <v>25</v>
      </c>
      <c r="J20" s="36"/>
      <c r="K20" s="36"/>
      <c r="L20" s="36"/>
      <c r="M20" s="36"/>
      <c r="N20" s="36"/>
      <c r="O20" s="36"/>
      <c r="P20" s="19"/>
      <c r="Q20" s="19"/>
      <c r="R20" s="19"/>
      <c r="S20" s="19"/>
      <c r="T20" s="19"/>
      <c r="U20" s="19"/>
      <c r="V20" s="19"/>
    </row>
    <row r="21" spans="1:55" x14ac:dyDescent="0.25">
      <c r="A21" s="13" t="s">
        <v>18</v>
      </c>
      <c r="B21" s="16">
        <v>7869</v>
      </c>
      <c r="C21" s="16">
        <v>7715</v>
      </c>
      <c r="D21" s="15">
        <f t="shared" ref="D21:D25" si="7">C21-B21</f>
        <v>-154</v>
      </c>
      <c r="E21" s="19"/>
      <c r="F21" s="19"/>
      <c r="G21" s="156" t="s">
        <v>19</v>
      </c>
      <c r="H21" s="156"/>
      <c r="I21" s="36" t="s">
        <v>26</v>
      </c>
      <c r="J21" s="36"/>
      <c r="K21" s="36"/>
      <c r="L21" s="36"/>
      <c r="M21" s="36"/>
      <c r="N21" s="36"/>
      <c r="O21" s="36"/>
      <c r="P21" s="19"/>
      <c r="Q21" s="19"/>
      <c r="R21" s="19"/>
      <c r="S21" s="19"/>
      <c r="T21" s="19"/>
      <c r="U21" s="19"/>
      <c r="V21" s="19"/>
    </row>
    <row r="22" spans="1:55" x14ac:dyDescent="0.25">
      <c r="A22" s="12" t="s">
        <v>19</v>
      </c>
      <c r="B22" s="10">
        <v>7233.8</v>
      </c>
      <c r="C22" s="10">
        <v>7061.3</v>
      </c>
      <c r="D22" s="9">
        <f t="shared" si="7"/>
        <v>-172.5</v>
      </c>
      <c r="E22" s="19"/>
      <c r="F22" s="19"/>
      <c r="G22" s="156" t="s">
        <v>27</v>
      </c>
      <c r="H22" s="156"/>
      <c r="I22" s="36" t="s">
        <v>28</v>
      </c>
      <c r="J22" s="36"/>
      <c r="K22" s="36"/>
      <c r="L22" s="36"/>
      <c r="M22" s="36"/>
      <c r="N22" s="36"/>
      <c r="O22" s="36"/>
      <c r="P22" s="19"/>
      <c r="Q22" s="19"/>
      <c r="R22" s="19"/>
      <c r="S22" s="19"/>
      <c r="T22" s="19"/>
      <c r="U22" s="19"/>
      <c r="V22" s="19"/>
    </row>
    <row r="23" spans="1:55" x14ac:dyDescent="0.25">
      <c r="A23" s="13" t="s">
        <v>20</v>
      </c>
      <c r="B23" s="16">
        <v>7045</v>
      </c>
      <c r="C23" s="16">
        <v>6863.5</v>
      </c>
      <c r="D23" s="15">
        <f t="shared" si="7"/>
        <v>-181.5</v>
      </c>
      <c r="E23" s="19"/>
      <c r="F23" s="19"/>
      <c r="G23" s="156" t="s">
        <v>29</v>
      </c>
      <c r="H23" s="156"/>
      <c r="I23" s="36" t="s">
        <v>30</v>
      </c>
      <c r="J23" s="36"/>
      <c r="K23" s="36"/>
      <c r="L23" s="36"/>
      <c r="M23" s="36"/>
      <c r="N23" s="36"/>
      <c r="O23" s="36"/>
      <c r="P23" s="19"/>
      <c r="Q23" s="19"/>
      <c r="R23" s="19"/>
      <c r="S23" s="19"/>
      <c r="T23" s="19"/>
      <c r="U23" s="19"/>
      <c r="V23" s="19"/>
    </row>
    <row r="24" spans="1:55" x14ac:dyDescent="0.25">
      <c r="A24" s="12" t="s">
        <v>21</v>
      </c>
      <c r="B24" s="10">
        <v>6353</v>
      </c>
      <c r="C24" s="10">
        <v>6153</v>
      </c>
      <c r="D24" s="9">
        <f t="shared" si="7"/>
        <v>-200</v>
      </c>
      <c r="E24" s="19"/>
      <c r="F24" s="19"/>
      <c r="G24" s="156" t="s">
        <v>22</v>
      </c>
      <c r="H24" s="156"/>
      <c r="I24" s="36" t="s">
        <v>31</v>
      </c>
      <c r="J24" s="36"/>
      <c r="K24" s="36"/>
      <c r="L24" s="36"/>
      <c r="M24" s="36"/>
      <c r="N24" s="36"/>
      <c r="O24" s="36"/>
      <c r="P24" s="19"/>
      <c r="Q24" s="19"/>
      <c r="R24" s="19"/>
      <c r="S24" s="19"/>
      <c r="T24" s="19"/>
      <c r="U24" s="19"/>
      <c r="V24" s="19"/>
    </row>
    <row r="25" spans="1:55" x14ac:dyDescent="0.25">
      <c r="A25" s="14" t="s">
        <v>22</v>
      </c>
      <c r="B25" s="18">
        <v>5439</v>
      </c>
      <c r="C25" s="18">
        <v>5266</v>
      </c>
      <c r="D25" s="17">
        <f t="shared" si="7"/>
        <v>-173</v>
      </c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</row>
  </sheetData>
  <mergeCells count="53">
    <mergeCell ref="CJ2:CL2"/>
    <mergeCell ref="CM2:CO2"/>
    <mergeCell ref="CP2:CR2"/>
    <mergeCell ref="CS2:CU2"/>
    <mergeCell ref="CV2:CX2"/>
    <mergeCell ref="BU2:BW2"/>
    <mergeCell ref="BX2:BZ2"/>
    <mergeCell ref="CA2:CC2"/>
    <mergeCell ref="CD2:CF2"/>
    <mergeCell ref="CG2:CI2"/>
    <mergeCell ref="BF2:BH2"/>
    <mergeCell ref="BI2:BK2"/>
    <mergeCell ref="BL2:BN2"/>
    <mergeCell ref="BO2:BQ2"/>
    <mergeCell ref="BR2:BT2"/>
    <mergeCell ref="G22:H22"/>
    <mergeCell ref="G23:H23"/>
    <mergeCell ref="G24:H24"/>
    <mergeCell ref="E2:G2"/>
    <mergeCell ref="H2:J2"/>
    <mergeCell ref="E10:G10"/>
    <mergeCell ref="H10:J10"/>
    <mergeCell ref="B18:D18"/>
    <mergeCell ref="A1:V1"/>
    <mergeCell ref="G19:H19"/>
    <mergeCell ref="G20:H20"/>
    <mergeCell ref="G21:H21"/>
    <mergeCell ref="K2:M2"/>
    <mergeCell ref="N2:P2"/>
    <mergeCell ref="Q2:S2"/>
    <mergeCell ref="T2:V2"/>
    <mergeCell ref="B10:D10"/>
    <mergeCell ref="K10:M10"/>
    <mergeCell ref="N10:P10"/>
    <mergeCell ref="Q10:S10"/>
    <mergeCell ref="T10:V10"/>
    <mergeCell ref="B2:D2"/>
    <mergeCell ref="Z1:BC1"/>
    <mergeCell ref="AT2:AU2"/>
    <mergeCell ref="AV2:AW2"/>
    <mergeCell ref="AX2:AY2"/>
    <mergeCell ref="AZ2:BA2"/>
    <mergeCell ref="BB2:BC2"/>
    <mergeCell ref="AJ2:AK2"/>
    <mergeCell ref="AL2:AM2"/>
    <mergeCell ref="AN2:AO2"/>
    <mergeCell ref="AP2:AQ2"/>
    <mergeCell ref="AR2:AS2"/>
    <mergeCell ref="Z2:AA2"/>
    <mergeCell ref="AB2:AC2"/>
    <mergeCell ref="AD2:AE2"/>
    <mergeCell ref="AF2:AG2"/>
    <mergeCell ref="AH2:AI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3026D-0C27-4609-AEC2-E0652CC23FAD}">
  <dimension ref="B1:Q21"/>
  <sheetViews>
    <sheetView workbookViewId="0">
      <selection activeCell="F28" sqref="F28"/>
    </sheetView>
  </sheetViews>
  <sheetFormatPr defaultRowHeight="15" x14ac:dyDescent="0.25"/>
  <cols>
    <col min="1" max="1" width="5.140625" customWidth="1"/>
    <col min="3" max="3" width="9.5703125" bestFit="1" customWidth="1"/>
    <col min="4" max="4" width="4.42578125" customWidth="1"/>
    <col min="6" max="6" width="5.42578125" bestFit="1" customWidth="1"/>
    <col min="7" max="8" width="8" bestFit="1" customWidth="1"/>
    <col min="9" max="9" width="3.5703125" customWidth="1"/>
    <col min="11" max="11" width="5.5703125" bestFit="1" customWidth="1"/>
    <col min="12" max="12" width="11.7109375" bestFit="1" customWidth="1"/>
    <col min="13" max="13" width="4.5703125" bestFit="1" customWidth="1"/>
    <col min="14" max="14" width="8.85546875" bestFit="1" customWidth="1"/>
    <col min="15" max="15" width="12.140625" bestFit="1" customWidth="1"/>
  </cols>
  <sheetData>
    <row r="1" spans="2:17" ht="15.75" thickBot="1" x14ac:dyDescent="0.3">
      <c r="Q1" s="104" t="s">
        <v>32</v>
      </c>
    </row>
    <row r="2" spans="2:17" x14ac:dyDescent="0.25">
      <c r="B2" s="158" t="s">
        <v>33</v>
      </c>
      <c r="C2" s="159"/>
      <c r="E2" s="119" t="s">
        <v>34</v>
      </c>
      <c r="F2" s="120"/>
      <c r="G2" s="121">
        <v>0.4</v>
      </c>
      <c r="H2" s="122" t="s">
        <v>35</v>
      </c>
      <c r="J2" s="119" t="s">
        <v>36</v>
      </c>
      <c r="K2" s="125" t="s">
        <v>13</v>
      </c>
      <c r="L2" s="125" t="s">
        <v>37</v>
      </c>
      <c r="M2" s="125" t="s">
        <v>14</v>
      </c>
      <c r="N2" s="125" t="s">
        <v>38</v>
      </c>
      <c r="O2" s="126" t="s">
        <v>39</v>
      </c>
      <c r="Q2" t="s">
        <v>40</v>
      </c>
    </row>
    <row r="3" spans="2:17" x14ac:dyDescent="0.25">
      <c r="B3" s="123" t="s">
        <v>41</v>
      </c>
      <c r="C3" s="112">
        <v>7</v>
      </c>
      <c r="E3" s="123" t="s">
        <v>42</v>
      </c>
      <c r="F3" s="111">
        <v>213.06931944444401</v>
      </c>
      <c r="G3" s="52">
        <f>F3*0.4</f>
        <v>85.227727777777602</v>
      </c>
      <c r="H3" s="112">
        <v>233</v>
      </c>
      <c r="J3" s="123" t="s">
        <v>41</v>
      </c>
      <c r="K3">
        <v>7</v>
      </c>
      <c r="L3" s="106">
        <v>7</v>
      </c>
      <c r="M3">
        <v>18</v>
      </c>
      <c r="N3" s="107">
        <v>18</v>
      </c>
      <c r="O3" s="108">
        <f>N3-L3</f>
        <v>11</v>
      </c>
      <c r="Q3" t="s">
        <v>43</v>
      </c>
    </row>
    <row r="4" spans="2:17" x14ac:dyDescent="0.25">
      <c r="B4" s="123" t="s">
        <v>44</v>
      </c>
      <c r="C4" s="112">
        <v>7</v>
      </c>
      <c r="E4" s="123" t="s">
        <v>45</v>
      </c>
      <c r="F4" s="111">
        <v>287.18016621863899</v>
      </c>
      <c r="G4" s="52">
        <f t="shared" ref="G4:G5" si="0">F4*0.4</f>
        <v>114.8720664874556</v>
      </c>
      <c r="H4" s="112">
        <v>233</v>
      </c>
      <c r="J4" s="123" t="s">
        <v>44</v>
      </c>
      <c r="K4">
        <v>7</v>
      </c>
      <c r="L4" s="106">
        <v>7</v>
      </c>
      <c r="M4" s="109">
        <v>0.3</v>
      </c>
      <c r="N4" s="107">
        <v>9</v>
      </c>
      <c r="O4" s="108">
        <f t="shared" ref="O4:O10" si="1">N4-L4</f>
        <v>2</v>
      </c>
      <c r="Q4" t="s">
        <v>46</v>
      </c>
    </row>
    <row r="5" spans="2:17" x14ac:dyDescent="0.25">
      <c r="B5" s="123" t="s">
        <v>47</v>
      </c>
      <c r="C5" s="112">
        <v>8</v>
      </c>
      <c r="E5" s="123" t="s">
        <v>48</v>
      </c>
      <c r="F5" s="111">
        <v>273.84518009259301</v>
      </c>
      <c r="G5" s="52">
        <f t="shared" si="0"/>
        <v>109.53807203703721</v>
      </c>
      <c r="H5" s="112">
        <v>233</v>
      </c>
      <c r="J5" s="123" t="s">
        <v>47</v>
      </c>
      <c r="K5">
        <v>8</v>
      </c>
      <c r="L5" s="106">
        <v>8</v>
      </c>
      <c r="M5">
        <v>17</v>
      </c>
      <c r="N5" s="107">
        <v>17</v>
      </c>
      <c r="O5" s="108">
        <f t="shared" si="1"/>
        <v>9</v>
      </c>
      <c r="Q5" t="s">
        <v>49</v>
      </c>
    </row>
    <row r="6" spans="2:17" x14ac:dyDescent="0.25">
      <c r="B6" s="123" t="s">
        <v>50</v>
      </c>
      <c r="C6" s="112">
        <v>9</v>
      </c>
      <c r="E6" s="123" t="s">
        <v>51</v>
      </c>
      <c r="G6" s="52">
        <f>AVERAGE(G3:G5)</f>
        <v>103.21262210075679</v>
      </c>
      <c r="H6" s="115">
        <f>AVERAGE(H3:H5)</f>
        <v>233</v>
      </c>
      <c r="J6" s="123" t="s">
        <v>50</v>
      </c>
      <c r="K6">
        <v>9</v>
      </c>
      <c r="L6" s="106">
        <v>9</v>
      </c>
      <c r="M6" s="109">
        <v>0.3</v>
      </c>
      <c r="N6" s="107">
        <v>9</v>
      </c>
      <c r="O6" s="108">
        <f t="shared" si="1"/>
        <v>0</v>
      </c>
      <c r="Q6" t="s">
        <v>52</v>
      </c>
    </row>
    <row r="7" spans="2:17" x14ac:dyDescent="0.25">
      <c r="B7" s="123" t="s">
        <v>53</v>
      </c>
      <c r="C7" s="112">
        <v>20</v>
      </c>
      <c r="E7" s="123" t="s">
        <v>54</v>
      </c>
      <c r="H7" s="115">
        <f>H6-G6</f>
        <v>129.78737789924321</v>
      </c>
      <c r="J7" s="123" t="s">
        <v>53</v>
      </c>
      <c r="K7">
        <v>20</v>
      </c>
      <c r="L7" s="106">
        <v>20</v>
      </c>
      <c r="M7" s="109">
        <v>0.56999999999999995</v>
      </c>
      <c r="N7" s="107">
        <v>81</v>
      </c>
      <c r="O7" s="108">
        <f t="shared" si="1"/>
        <v>61</v>
      </c>
      <c r="Q7" t="s">
        <v>55</v>
      </c>
    </row>
    <row r="8" spans="2:17" ht="15.75" thickBot="1" x14ac:dyDescent="0.3">
      <c r="B8" s="123" t="s">
        <v>56</v>
      </c>
      <c r="C8" s="112">
        <v>10</v>
      </c>
      <c r="E8" s="124" t="s">
        <v>57</v>
      </c>
      <c r="F8" s="113"/>
      <c r="G8" s="113"/>
      <c r="H8" s="117">
        <f>G6/H6</f>
        <v>0.44297262704187462</v>
      </c>
      <c r="J8" s="123" t="s">
        <v>56</v>
      </c>
      <c r="K8">
        <v>20</v>
      </c>
      <c r="L8" s="106">
        <v>20</v>
      </c>
      <c r="M8" s="109">
        <v>0.35</v>
      </c>
      <c r="N8" s="107">
        <v>48</v>
      </c>
      <c r="O8" s="108">
        <f t="shared" si="1"/>
        <v>28</v>
      </c>
      <c r="Q8" t="s">
        <v>58</v>
      </c>
    </row>
    <row r="9" spans="2:17" x14ac:dyDescent="0.25">
      <c r="B9" s="105"/>
      <c r="C9" s="112"/>
      <c r="J9" s="123" t="s">
        <v>59</v>
      </c>
      <c r="K9" s="110">
        <v>0.3</v>
      </c>
      <c r="L9" s="106">
        <v>42.5</v>
      </c>
      <c r="M9" s="109">
        <v>0.4</v>
      </c>
      <c r="N9" s="107">
        <v>56.5</v>
      </c>
      <c r="O9" s="108">
        <f t="shared" si="1"/>
        <v>14</v>
      </c>
    </row>
    <row r="10" spans="2:17" ht="15.75" thickBot="1" x14ac:dyDescent="0.3">
      <c r="B10" s="116"/>
      <c r="C10" s="118">
        <f>SUM(C3:C8)</f>
        <v>61</v>
      </c>
      <c r="J10" s="123" t="s">
        <v>60</v>
      </c>
      <c r="K10">
        <v>50</v>
      </c>
      <c r="L10" s="106">
        <v>50</v>
      </c>
      <c r="M10" s="111">
        <v>95</v>
      </c>
      <c r="N10" s="107">
        <v>95</v>
      </c>
      <c r="O10" s="108">
        <f t="shared" si="1"/>
        <v>45</v>
      </c>
    </row>
    <row r="11" spans="2:17" x14ac:dyDescent="0.25">
      <c r="J11" s="105"/>
      <c r="O11" s="112"/>
    </row>
    <row r="12" spans="2:17" ht="15.75" thickBot="1" x14ac:dyDescent="0.3">
      <c r="J12" s="124" t="s">
        <v>61</v>
      </c>
      <c r="K12" s="113"/>
      <c r="L12" s="113"/>
      <c r="M12" s="113"/>
      <c r="N12" s="113"/>
      <c r="O12" s="114">
        <f>SUM(O3:O10)</f>
        <v>170</v>
      </c>
    </row>
    <row r="15" spans="2:17" ht="15.75" thickBot="1" x14ac:dyDescent="0.3"/>
    <row r="16" spans="2:17" ht="30" x14ac:dyDescent="0.25">
      <c r="F16" s="127"/>
      <c r="G16" s="128" t="s">
        <v>62</v>
      </c>
      <c r="H16" s="128" t="s">
        <v>63</v>
      </c>
      <c r="I16" s="162" t="s">
        <v>64</v>
      </c>
      <c r="J16" s="163"/>
    </row>
    <row r="17" spans="6:10" x14ac:dyDescent="0.25">
      <c r="F17" s="105" t="s">
        <v>65</v>
      </c>
      <c r="G17">
        <v>293</v>
      </c>
      <c r="H17">
        <v>796.36</v>
      </c>
      <c r="I17" s="160">
        <f>G17*H17</f>
        <v>233333.48</v>
      </c>
      <c r="J17" s="161"/>
    </row>
    <row r="18" spans="6:10" x14ac:dyDescent="0.25">
      <c r="F18" s="105" t="s">
        <v>66</v>
      </c>
      <c r="G18">
        <v>1040</v>
      </c>
      <c r="I18" s="160">
        <f>G18*H17</f>
        <v>828214.4</v>
      </c>
      <c r="J18" s="161"/>
    </row>
    <row r="19" spans="6:10" ht="15.75" thickBot="1" x14ac:dyDescent="0.3">
      <c r="F19" s="116" t="s">
        <v>11</v>
      </c>
      <c r="G19" s="113">
        <v>700</v>
      </c>
      <c r="H19" s="113"/>
      <c r="I19" s="164">
        <f>G19*H17</f>
        <v>557452</v>
      </c>
      <c r="J19" s="165"/>
    </row>
    <row r="21" spans="6:10" x14ac:dyDescent="0.25">
      <c r="F21" s="53" t="s">
        <v>67</v>
      </c>
    </row>
  </sheetData>
  <mergeCells count="5">
    <mergeCell ref="B2:C2"/>
    <mergeCell ref="I17:J17"/>
    <mergeCell ref="I16:J16"/>
    <mergeCell ref="I18:J18"/>
    <mergeCell ref="I19:J19"/>
  </mergeCells>
  <hyperlinks>
    <hyperlink ref="F21" r:id="rId1" display="https://www.nwcouncil.org/reports/columbia-river-history/megawatt/" xr:uid="{46F7FE45-1AFA-4DC0-9352-BFB769A342A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F5054-42DC-4491-9C9E-C311D395CDAC}">
  <dimension ref="A1:AM66"/>
  <sheetViews>
    <sheetView workbookViewId="0"/>
  </sheetViews>
  <sheetFormatPr defaultRowHeight="15" x14ac:dyDescent="0.25"/>
  <cols>
    <col min="22" max="26" width="9.5703125" bestFit="1" customWidth="1"/>
    <col min="27" max="27" width="9.5703125" customWidth="1"/>
    <col min="28" max="30" width="9.5703125" bestFit="1" customWidth="1"/>
    <col min="31" max="37" width="9.5703125" customWidth="1"/>
    <col min="38" max="38" width="11.28515625" bestFit="1" customWidth="1"/>
    <col min="39" max="46" width="9.5703125" customWidth="1"/>
  </cols>
  <sheetData>
    <row r="1" spans="21:29" x14ac:dyDescent="0.25">
      <c r="U1" s="19"/>
      <c r="V1" s="149" t="s">
        <v>68</v>
      </c>
      <c r="W1" s="148"/>
      <c r="X1" s="150"/>
      <c r="Z1" s="19"/>
      <c r="AA1" s="149" t="s">
        <v>69</v>
      </c>
      <c r="AB1" s="148"/>
      <c r="AC1" s="150"/>
    </row>
    <row r="2" spans="21:29" x14ac:dyDescent="0.25">
      <c r="U2" s="19"/>
      <c r="V2" s="4" t="s">
        <v>13</v>
      </c>
      <c r="W2" s="5" t="s">
        <v>16</v>
      </c>
      <c r="X2" s="6" t="s">
        <v>15</v>
      </c>
      <c r="Z2" s="19"/>
      <c r="AA2" s="4" t="s">
        <v>13</v>
      </c>
      <c r="AB2" s="5" t="s">
        <v>16</v>
      </c>
      <c r="AC2" s="6" t="s">
        <v>15</v>
      </c>
    </row>
    <row r="3" spans="21:29" x14ac:dyDescent="0.25">
      <c r="U3" s="27" t="s">
        <v>2</v>
      </c>
      <c r="V3" s="20">
        <v>4620.5</v>
      </c>
      <c r="W3" s="8">
        <v>4233.5</v>
      </c>
      <c r="X3" s="7">
        <f>W3-V3</f>
        <v>-387</v>
      </c>
      <c r="Z3" s="27" t="s">
        <v>2</v>
      </c>
      <c r="AA3" s="20">
        <v>4683.5333333333338</v>
      </c>
      <c r="AB3" s="8">
        <v>4318.333333333333</v>
      </c>
      <c r="AC3" s="7">
        <f>AB3-AA3</f>
        <v>-365.20000000000073</v>
      </c>
    </row>
    <row r="4" spans="21:29" x14ac:dyDescent="0.25">
      <c r="U4" s="28" t="s">
        <v>3</v>
      </c>
      <c r="V4" s="21">
        <v>6270.5</v>
      </c>
      <c r="W4" s="16">
        <v>6091</v>
      </c>
      <c r="X4" s="15">
        <f t="shared" ref="X4:X17" si="0">W4-V4</f>
        <v>-179.5</v>
      </c>
      <c r="Z4" s="28" t="s">
        <v>3</v>
      </c>
      <c r="AA4" s="21">
        <v>6485.3</v>
      </c>
      <c r="AB4" s="16">
        <v>6309.6333333333332</v>
      </c>
      <c r="AC4" s="15">
        <f t="shared" ref="AC4:AC17" si="1">AB4-AA4</f>
        <v>-175.66666666666697</v>
      </c>
    </row>
    <row r="5" spans="21:29" x14ac:dyDescent="0.25">
      <c r="U5" s="29" t="s">
        <v>4</v>
      </c>
      <c r="V5" s="22">
        <v>7868</v>
      </c>
      <c r="W5" s="10">
        <v>7922.5</v>
      </c>
      <c r="X5" s="9">
        <f t="shared" si="0"/>
        <v>54.5</v>
      </c>
      <c r="Z5" s="29" t="s">
        <v>4</v>
      </c>
      <c r="AA5" s="22">
        <v>7800.9666666666662</v>
      </c>
      <c r="AB5" s="10">
        <v>7854.1</v>
      </c>
      <c r="AC5" s="9">
        <f t="shared" si="1"/>
        <v>53.133333333334122</v>
      </c>
    </row>
    <row r="6" spans="21:29" x14ac:dyDescent="0.25">
      <c r="U6" s="28" t="s">
        <v>5</v>
      </c>
      <c r="V6" s="21">
        <v>8559</v>
      </c>
      <c r="W6" s="16">
        <v>8612.5</v>
      </c>
      <c r="X6" s="15">
        <f t="shared" si="0"/>
        <v>53.5</v>
      </c>
      <c r="Z6" s="28" t="s">
        <v>5</v>
      </c>
      <c r="AA6" s="21">
        <v>8511.2666666666664</v>
      </c>
      <c r="AB6" s="16">
        <v>8556.1</v>
      </c>
      <c r="AC6" s="15">
        <f t="shared" si="1"/>
        <v>44.83333333333394</v>
      </c>
    </row>
    <row r="7" spans="21:29" x14ac:dyDescent="0.25">
      <c r="U7" s="29" t="s">
        <v>6</v>
      </c>
      <c r="V7" s="22">
        <v>8808.5</v>
      </c>
      <c r="W7" s="10">
        <v>8887.5</v>
      </c>
      <c r="X7" s="9">
        <f t="shared" si="0"/>
        <v>79</v>
      </c>
      <c r="Z7" s="29" t="s">
        <v>6</v>
      </c>
      <c r="AA7" s="22">
        <v>8774.7000000000007</v>
      </c>
      <c r="AB7" s="10">
        <v>8820.6666666666661</v>
      </c>
      <c r="AC7" s="9">
        <f t="shared" si="1"/>
        <v>45.966666666665333</v>
      </c>
    </row>
    <row r="8" spans="21:29" x14ac:dyDescent="0.25">
      <c r="U8" s="28" t="s">
        <v>7</v>
      </c>
      <c r="V8" s="21">
        <v>8079</v>
      </c>
      <c r="W8" s="16">
        <v>7819</v>
      </c>
      <c r="X8" s="15">
        <f t="shared" si="0"/>
        <v>-260</v>
      </c>
      <c r="Z8" s="28" t="s">
        <v>7</v>
      </c>
      <c r="AA8" s="21">
        <v>8300.2999999999993</v>
      </c>
      <c r="AB8" s="16">
        <v>8064.7</v>
      </c>
      <c r="AC8" s="15">
        <f t="shared" si="1"/>
        <v>-235.59999999999945</v>
      </c>
    </row>
    <row r="9" spans="21:29" x14ac:dyDescent="0.25">
      <c r="U9" s="30">
        <v>46113</v>
      </c>
      <c r="V9" s="22">
        <v>6635</v>
      </c>
      <c r="W9" s="10">
        <v>6562.5</v>
      </c>
      <c r="X9" s="9">
        <f t="shared" si="0"/>
        <v>-72.5</v>
      </c>
      <c r="Z9" s="30">
        <v>46113</v>
      </c>
      <c r="AA9" s="22">
        <v>6545.8</v>
      </c>
      <c r="AB9" s="10">
        <v>6479.4333333333334</v>
      </c>
      <c r="AC9" s="9">
        <f t="shared" si="1"/>
        <v>-66.366666666666788</v>
      </c>
    </row>
    <row r="10" spans="21:29" x14ac:dyDescent="0.25">
      <c r="U10" s="31">
        <v>46114</v>
      </c>
      <c r="V10" s="21">
        <v>6146.5</v>
      </c>
      <c r="W10" s="16">
        <v>5922.5</v>
      </c>
      <c r="X10" s="15">
        <f t="shared" si="0"/>
        <v>-224</v>
      </c>
      <c r="Z10" s="31">
        <v>46114</v>
      </c>
      <c r="AA10" s="21">
        <v>6620.4333333333334</v>
      </c>
      <c r="AB10" s="16">
        <v>6420.6</v>
      </c>
      <c r="AC10" s="15">
        <f t="shared" si="1"/>
        <v>-199.83333333333303</v>
      </c>
    </row>
    <row r="11" spans="21:29" x14ac:dyDescent="0.25">
      <c r="U11" s="29" t="s">
        <v>8</v>
      </c>
      <c r="V11" s="22">
        <v>7719</v>
      </c>
      <c r="W11" s="10">
        <v>7462</v>
      </c>
      <c r="X11" s="9">
        <f t="shared" si="0"/>
        <v>-257</v>
      </c>
      <c r="Z11" s="29" t="s">
        <v>8</v>
      </c>
      <c r="AA11" s="22">
        <v>8084.4333333333334</v>
      </c>
      <c r="AB11" s="10">
        <v>7888.4333333333334</v>
      </c>
      <c r="AC11" s="9">
        <f t="shared" si="1"/>
        <v>-196</v>
      </c>
    </row>
    <row r="12" spans="21:29" x14ac:dyDescent="0.25">
      <c r="U12" s="28" t="s">
        <v>9</v>
      </c>
      <c r="V12" s="21">
        <v>8669.5</v>
      </c>
      <c r="W12" s="16">
        <v>8493</v>
      </c>
      <c r="X12" s="15">
        <f t="shared" si="0"/>
        <v>-176.5</v>
      </c>
      <c r="Z12" s="28" t="s">
        <v>9</v>
      </c>
      <c r="AA12" s="21">
        <v>8701.7666666666664</v>
      </c>
      <c r="AB12" s="16">
        <v>8612.9333333333325</v>
      </c>
      <c r="AC12" s="15">
        <f t="shared" si="1"/>
        <v>-88.83333333333394</v>
      </c>
    </row>
    <row r="13" spans="21:29" x14ac:dyDescent="0.25">
      <c r="U13" s="29" t="s">
        <v>10</v>
      </c>
      <c r="V13" s="22">
        <v>7224.5</v>
      </c>
      <c r="W13" s="10">
        <v>7202</v>
      </c>
      <c r="X13" s="9">
        <f t="shared" si="0"/>
        <v>-22.5</v>
      </c>
      <c r="Z13" s="29" t="s">
        <v>10</v>
      </c>
      <c r="AA13" s="22">
        <v>7680.5</v>
      </c>
      <c r="AB13" s="10">
        <v>7704.2333333333336</v>
      </c>
      <c r="AC13" s="9">
        <f t="shared" si="1"/>
        <v>23.733333333333576</v>
      </c>
    </row>
    <row r="14" spans="21:29" x14ac:dyDescent="0.25">
      <c r="U14" s="31">
        <v>46235</v>
      </c>
      <c r="V14" s="21">
        <v>6367.5</v>
      </c>
      <c r="W14" s="16">
        <v>5549.5</v>
      </c>
      <c r="X14" s="15">
        <f t="shared" si="0"/>
        <v>-818</v>
      </c>
      <c r="Z14" s="31">
        <v>46235</v>
      </c>
      <c r="AA14" s="21">
        <v>6703.1333333333332</v>
      </c>
      <c r="AB14" s="16">
        <v>5910.3</v>
      </c>
      <c r="AC14" s="15">
        <f t="shared" si="1"/>
        <v>-792.83333333333303</v>
      </c>
    </row>
    <row r="15" spans="21:29" x14ac:dyDescent="0.25">
      <c r="U15" s="30">
        <v>46236</v>
      </c>
      <c r="V15" s="22">
        <v>5985.5</v>
      </c>
      <c r="W15" s="10">
        <v>5312</v>
      </c>
      <c r="X15" s="9">
        <f t="shared" si="0"/>
        <v>-673.5</v>
      </c>
      <c r="Z15" s="30">
        <v>46236</v>
      </c>
      <c r="AA15" s="22">
        <v>6307.9333333333334</v>
      </c>
      <c r="AB15" s="10">
        <v>5577</v>
      </c>
      <c r="AC15" s="9">
        <f t="shared" si="1"/>
        <v>-730.93333333333339</v>
      </c>
    </row>
    <row r="16" spans="21:29" x14ac:dyDescent="0.25">
      <c r="U16" s="28" t="s">
        <v>11</v>
      </c>
      <c r="V16" s="21">
        <v>4728.5</v>
      </c>
      <c r="W16" s="16">
        <v>4448</v>
      </c>
      <c r="X16" s="15">
        <f t="shared" si="0"/>
        <v>-280.5</v>
      </c>
      <c r="Z16" s="28" t="s">
        <v>11</v>
      </c>
      <c r="AA16" s="21">
        <v>4774.3</v>
      </c>
      <c r="AB16" s="16">
        <v>4512.7666666666664</v>
      </c>
      <c r="AC16" s="15">
        <f t="shared" si="1"/>
        <v>-261.53333333333376</v>
      </c>
    </row>
    <row r="17" spans="1:39" x14ac:dyDescent="0.25">
      <c r="U17" s="32" t="s">
        <v>12</v>
      </c>
      <c r="V17" s="35">
        <v>7044.9967458323827</v>
      </c>
      <c r="W17" s="33">
        <v>6863.513245033113</v>
      </c>
      <c r="X17" s="34">
        <f t="shared" si="0"/>
        <v>-181.48350079926968</v>
      </c>
      <c r="Z17" s="32" t="s">
        <v>12</v>
      </c>
      <c r="AA17" s="35">
        <v>7233.9117606759528</v>
      </c>
      <c r="AB17" s="33">
        <v>7061.3098043693371</v>
      </c>
      <c r="AC17" s="34">
        <f t="shared" si="1"/>
        <v>-172.60195630661565</v>
      </c>
    </row>
    <row r="20" spans="1:39" x14ac:dyDescent="0.25">
      <c r="T20" s="19"/>
      <c r="U20" s="166" t="s">
        <v>70</v>
      </c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  <c r="AI20" s="153"/>
      <c r="AJ20" s="153"/>
    </row>
    <row r="21" spans="1:39" x14ac:dyDescent="0.25">
      <c r="T21" s="19"/>
      <c r="V21" s="37" t="s">
        <v>2</v>
      </c>
      <c r="W21" s="38" t="s">
        <v>3</v>
      </c>
      <c r="X21" s="38" t="s">
        <v>4</v>
      </c>
      <c r="Y21" s="38" t="s">
        <v>5</v>
      </c>
      <c r="Z21" s="38" t="s">
        <v>6</v>
      </c>
      <c r="AA21" s="38" t="s">
        <v>7</v>
      </c>
      <c r="AB21" s="50">
        <v>46113</v>
      </c>
      <c r="AC21" s="50">
        <v>46114</v>
      </c>
      <c r="AD21" s="38" t="s">
        <v>8</v>
      </c>
      <c r="AE21" s="38" t="s">
        <v>9</v>
      </c>
      <c r="AF21" s="38" t="s">
        <v>10</v>
      </c>
      <c r="AG21" s="50">
        <v>46235</v>
      </c>
      <c r="AH21" s="50">
        <v>46236</v>
      </c>
      <c r="AI21" s="39" t="s">
        <v>11</v>
      </c>
      <c r="AJ21" s="39" t="s">
        <v>12</v>
      </c>
      <c r="AL21" t="s">
        <v>71</v>
      </c>
      <c r="AM21" t="s">
        <v>66</v>
      </c>
    </row>
    <row r="22" spans="1:39" x14ac:dyDescent="0.25">
      <c r="T22" s="19">
        <v>1</v>
      </c>
      <c r="U22" s="2" t="s">
        <v>13</v>
      </c>
      <c r="V22" s="41">
        <v>4620.5</v>
      </c>
      <c r="W22" s="42">
        <v>6270.5</v>
      </c>
      <c r="X22" s="42">
        <v>7868</v>
      </c>
      <c r="Y22" s="42">
        <v>8559</v>
      </c>
      <c r="Z22" s="42">
        <v>8808.5</v>
      </c>
      <c r="AA22" s="42">
        <v>8079</v>
      </c>
      <c r="AB22" s="42">
        <v>6635</v>
      </c>
      <c r="AC22" s="42">
        <v>6146.5</v>
      </c>
      <c r="AD22" s="42">
        <v>7719</v>
      </c>
      <c r="AE22" s="42">
        <v>8669.5</v>
      </c>
      <c r="AF22" s="42">
        <v>7224.5</v>
      </c>
      <c r="AG22" s="42">
        <v>6367.5</v>
      </c>
      <c r="AH22" s="42">
        <v>5985.5</v>
      </c>
      <c r="AI22" s="43">
        <v>4728.5</v>
      </c>
      <c r="AJ22" s="43">
        <v>7044.9967458323827</v>
      </c>
      <c r="AK22" s="143">
        <v>1</v>
      </c>
      <c r="AL22" s="51">
        <f>AVERAGE(AB22:AC22)</f>
        <v>6390.75</v>
      </c>
      <c r="AM22" s="51">
        <f>((AG22*360)+(AH22*384))/744</f>
        <v>6170.3387096774195</v>
      </c>
    </row>
    <row r="23" spans="1:39" x14ac:dyDescent="0.25">
      <c r="T23" s="19">
        <v>2</v>
      </c>
      <c r="U23" s="40" t="s">
        <v>16</v>
      </c>
      <c r="V23" s="44">
        <v>4233.5</v>
      </c>
      <c r="W23" s="45">
        <v>6091</v>
      </c>
      <c r="X23" s="45">
        <v>7922.5</v>
      </c>
      <c r="Y23" s="45">
        <v>8612.5</v>
      </c>
      <c r="Z23" s="45">
        <v>8887.5</v>
      </c>
      <c r="AA23" s="45">
        <v>7819</v>
      </c>
      <c r="AB23" s="45">
        <v>6562.5</v>
      </c>
      <c r="AC23" s="45">
        <v>5922.5</v>
      </c>
      <c r="AD23" s="45">
        <v>7462</v>
      </c>
      <c r="AE23" s="45">
        <v>8493</v>
      </c>
      <c r="AF23" s="45">
        <v>7202</v>
      </c>
      <c r="AG23" s="45">
        <v>5549.5</v>
      </c>
      <c r="AH23" s="45">
        <v>5312</v>
      </c>
      <c r="AI23" s="46">
        <v>4448</v>
      </c>
      <c r="AJ23" s="46">
        <v>6863.513245033113</v>
      </c>
      <c r="AK23" s="143">
        <v>2</v>
      </c>
      <c r="AL23" s="51">
        <f>AVERAGE(AB23:AC23)</f>
        <v>6242.5</v>
      </c>
      <c r="AM23" s="51">
        <f>((AG23*360)+(AH23*384))/744</f>
        <v>5426.9193548387093</v>
      </c>
    </row>
    <row r="24" spans="1:39" x14ac:dyDescent="0.25">
      <c r="T24" s="19">
        <v>3</v>
      </c>
      <c r="U24" s="3" t="s">
        <v>15</v>
      </c>
      <c r="V24" s="47">
        <v>-387</v>
      </c>
      <c r="W24" s="48">
        <v>-179.5</v>
      </c>
      <c r="X24" s="48">
        <v>54.5</v>
      </c>
      <c r="Y24" s="48">
        <v>53.5</v>
      </c>
      <c r="Z24" s="48">
        <v>79</v>
      </c>
      <c r="AA24" s="48">
        <v>-260</v>
      </c>
      <c r="AB24" s="48">
        <v>-72.5</v>
      </c>
      <c r="AC24" s="48">
        <v>-224</v>
      </c>
      <c r="AD24" s="48">
        <v>-257</v>
      </c>
      <c r="AE24" s="48">
        <v>-176.5</v>
      </c>
      <c r="AF24" s="48">
        <v>-22.5</v>
      </c>
      <c r="AG24" s="48">
        <v>-818</v>
      </c>
      <c r="AH24" s="48">
        <v>-673.5</v>
      </c>
      <c r="AI24" s="49">
        <v>-280.5</v>
      </c>
      <c r="AJ24" s="49">
        <v>-181.48350079926968</v>
      </c>
      <c r="AK24" s="144">
        <v>3</v>
      </c>
      <c r="AL24" s="51">
        <f>AL23-AL22</f>
        <v>-148.25</v>
      </c>
      <c r="AM24" s="51">
        <f>AM23-AM22</f>
        <v>-743.41935483871021</v>
      </c>
    </row>
    <row r="25" spans="1:39" x14ac:dyDescent="0.25">
      <c r="T25" s="19"/>
      <c r="U25" s="149" t="s">
        <v>72</v>
      </c>
      <c r="V25" s="151"/>
      <c r="W25" s="151"/>
      <c r="X25" s="151"/>
      <c r="Y25" s="151"/>
      <c r="Z25" s="151"/>
      <c r="AA25" s="151"/>
      <c r="AB25" s="151"/>
      <c r="AC25" s="151"/>
      <c r="AD25" s="151"/>
      <c r="AE25" s="151"/>
      <c r="AF25" s="151"/>
      <c r="AG25" s="151"/>
      <c r="AH25" s="151"/>
      <c r="AI25" s="151"/>
      <c r="AJ25" s="151"/>
      <c r="AK25" s="144"/>
    </row>
    <row r="26" spans="1:39" x14ac:dyDescent="0.25">
      <c r="T26" s="19"/>
      <c r="V26" s="37" t="s">
        <v>2</v>
      </c>
      <c r="W26" s="38" t="s">
        <v>3</v>
      </c>
      <c r="X26" s="38" t="s">
        <v>4</v>
      </c>
      <c r="Y26" s="38" t="s">
        <v>5</v>
      </c>
      <c r="Z26" s="38" t="s">
        <v>6</v>
      </c>
      <c r="AA26" s="38" t="s">
        <v>7</v>
      </c>
      <c r="AB26" s="50">
        <v>46113</v>
      </c>
      <c r="AC26" s="50">
        <v>46114</v>
      </c>
      <c r="AD26" s="38" t="s">
        <v>8</v>
      </c>
      <c r="AE26" s="38" t="s">
        <v>9</v>
      </c>
      <c r="AF26" s="38" t="s">
        <v>10</v>
      </c>
      <c r="AG26" s="50">
        <v>46235</v>
      </c>
      <c r="AH26" s="50">
        <v>46236</v>
      </c>
      <c r="AI26" s="39" t="s">
        <v>11</v>
      </c>
      <c r="AJ26" s="39" t="s">
        <v>12</v>
      </c>
      <c r="AK26" s="144"/>
    </row>
    <row r="27" spans="1:39" x14ac:dyDescent="0.25">
      <c r="T27" s="19">
        <v>1</v>
      </c>
      <c r="U27" s="2" t="s">
        <v>13</v>
      </c>
      <c r="V27" s="41">
        <v>4683.5333333333338</v>
      </c>
      <c r="W27" s="42">
        <v>6485.3</v>
      </c>
      <c r="X27" s="42">
        <v>7800.9666666666662</v>
      </c>
      <c r="Y27" s="42">
        <v>8511.2666666666664</v>
      </c>
      <c r="Z27" s="42">
        <v>8774.7000000000007</v>
      </c>
      <c r="AA27" s="42">
        <v>8300.2999999999993</v>
      </c>
      <c r="AB27" s="42">
        <v>6545.8</v>
      </c>
      <c r="AC27" s="42">
        <v>6620.4333333333334</v>
      </c>
      <c r="AD27" s="42">
        <v>8084.4333333333334</v>
      </c>
      <c r="AE27" s="42">
        <v>8701.7666666666664</v>
      </c>
      <c r="AF27" s="42">
        <v>7680.5</v>
      </c>
      <c r="AG27" s="42">
        <v>6703.1333333333332</v>
      </c>
      <c r="AH27" s="42">
        <v>6307.9333333333334</v>
      </c>
      <c r="AI27" s="43">
        <v>4774.3</v>
      </c>
      <c r="AJ27" s="43">
        <v>7233.9117606759528</v>
      </c>
      <c r="AK27" s="143">
        <v>1</v>
      </c>
    </row>
    <row r="28" spans="1:39" x14ac:dyDescent="0.25">
      <c r="T28" s="19">
        <v>2</v>
      </c>
      <c r="U28" s="40" t="s">
        <v>16</v>
      </c>
      <c r="V28" s="44">
        <v>4318.333333333333</v>
      </c>
      <c r="W28" s="45">
        <v>6309.6333333333332</v>
      </c>
      <c r="X28" s="45">
        <v>7854.1</v>
      </c>
      <c r="Y28" s="45">
        <v>8556.1</v>
      </c>
      <c r="Z28" s="45">
        <v>8820.6666666666661</v>
      </c>
      <c r="AA28" s="45">
        <v>8064.7</v>
      </c>
      <c r="AB28" s="45">
        <v>6479.4333333333334</v>
      </c>
      <c r="AC28" s="45">
        <v>6420.6</v>
      </c>
      <c r="AD28" s="45">
        <v>7888.4333333333334</v>
      </c>
      <c r="AE28" s="45">
        <v>8612.9333333333325</v>
      </c>
      <c r="AF28" s="45">
        <v>7704.2333333333336</v>
      </c>
      <c r="AG28" s="45">
        <v>5910.3</v>
      </c>
      <c r="AH28" s="45">
        <v>5577</v>
      </c>
      <c r="AI28" s="46">
        <v>4512.7666666666664</v>
      </c>
      <c r="AJ28" s="46">
        <v>7061.3098043693371</v>
      </c>
      <c r="AK28" s="143">
        <v>2</v>
      </c>
    </row>
    <row r="29" spans="1:39" x14ac:dyDescent="0.25">
      <c r="T29" s="19">
        <v>3</v>
      </c>
      <c r="U29" s="3" t="s">
        <v>15</v>
      </c>
      <c r="V29" s="47">
        <f>V28-V27</f>
        <v>-365.20000000000073</v>
      </c>
      <c r="W29" s="48">
        <f t="shared" ref="W29" si="2">W28-W27</f>
        <v>-175.66666666666697</v>
      </c>
      <c r="X29" s="48">
        <f t="shared" ref="X29" si="3">X28-X27</f>
        <v>53.133333333334122</v>
      </c>
      <c r="Y29" s="48">
        <f t="shared" ref="Y29" si="4">Y28-Y27</f>
        <v>44.83333333333394</v>
      </c>
      <c r="Z29" s="48">
        <f t="shared" ref="Z29" si="5">Z28-Z27</f>
        <v>45.966666666665333</v>
      </c>
      <c r="AA29" s="48">
        <f t="shared" ref="AA29" si="6">AA28-AA27</f>
        <v>-235.59999999999945</v>
      </c>
      <c r="AB29" s="48">
        <f t="shared" ref="AB29" si="7">AB28-AB27</f>
        <v>-66.366666666666788</v>
      </c>
      <c r="AC29" s="48">
        <f t="shared" ref="AC29" si="8">AC28-AC27</f>
        <v>-199.83333333333303</v>
      </c>
      <c r="AD29" s="48">
        <f t="shared" ref="AD29" si="9">AD28-AD27</f>
        <v>-196</v>
      </c>
      <c r="AE29" s="48">
        <f t="shared" ref="AE29" si="10">AE28-AE27</f>
        <v>-88.83333333333394</v>
      </c>
      <c r="AF29" s="48">
        <f t="shared" ref="AF29" si="11">AF28-AF27</f>
        <v>23.733333333333576</v>
      </c>
      <c r="AG29" s="48">
        <f t="shared" ref="AG29" si="12">AG28-AG27</f>
        <v>-792.83333333333303</v>
      </c>
      <c r="AH29" s="48">
        <f t="shared" ref="AH29" si="13">AH28-AH27</f>
        <v>-730.93333333333339</v>
      </c>
      <c r="AI29" s="49">
        <f t="shared" ref="AI29" si="14">AI28-AI27</f>
        <v>-261.53333333333376</v>
      </c>
      <c r="AJ29" s="49">
        <f t="shared" ref="AJ29" si="15">AJ28-AJ27</f>
        <v>-172.60195630661565</v>
      </c>
      <c r="AK29" s="144">
        <v>3</v>
      </c>
    </row>
    <row r="31" spans="1:39" x14ac:dyDescent="0.25">
      <c r="A31" s="1"/>
    </row>
    <row r="32" spans="1:39" x14ac:dyDescent="0.25">
      <c r="D32">
        <v>744</v>
      </c>
      <c r="E32">
        <v>719</v>
      </c>
      <c r="F32">
        <v>744</v>
      </c>
      <c r="G32">
        <v>744</v>
      </c>
      <c r="H32">
        <v>672</v>
      </c>
      <c r="I32">
        <v>743</v>
      </c>
      <c r="J32">
        <v>360</v>
      </c>
      <c r="K32">
        <v>360</v>
      </c>
      <c r="L32">
        <v>744</v>
      </c>
      <c r="M32">
        <v>720</v>
      </c>
      <c r="N32">
        <v>744</v>
      </c>
      <c r="O32">
        <v>360</v>
      </c>
      <c r="P32">
        <v>384</v>
      </c>
      <c r="Q32">
        <v>720</v>
      </c>
      <c r="R32">
        <f>SUM(D32:Q32)</f>
        <v>8758</v>
      </c>
      <c r="W32">
        <v>744</v>
      </c>
      <c r="X32">
        <v>719</v>
      </c>
      <c r="Y32">
        <v>744</v>
      </c>
      <c r="Z32">
        <v>744</v>
      </c>
      <c r="AA32">
        <v>672</v>
      </c>
      <c r="AB32">
        <v>743</v>
      </c>
      <c r="AC32">
        <v>360</v>
      </c>
      <c r="AD32">
        <v>360</v>
      </c>
      <c r="AE32">
        <v>744</v>
      </c>
      <c r="AF32">
        <v>720</v>
      </c>
      <c r="AG32">
        <v>744</v>
      </c>
      <c r="AH32">
        <v>360</v>
      </c>
      <c r="AI32">
        <v>384</v>
      </c>
      <c r="AJ32">
        <v>720</v>
      </c>
      <c r="AK32">
        <f>SUM(W32:AJ32)</f>
        <v>8758</v>
      </c>
    </row>
    <row r="33" spans="1:37" x14ac:dyDescent="0.25">
      <c r="A33" t="s">
        <v>73</v>
      </c>
      <c r="B33" t="s">
        <v>74</v>
      </c>
      <c r="C33" t="s">
        <v>75</v>
      </c>
      <c r="D33" t="s">
        <v>76</v>
      </c>
      <c r="E33" t="s">
        <v>77</v>
      </c>
      <c r="F33" t="s">
        <v>78</v>
      </c>
      <c r="G33" t="s">
        <v>79</v>
      </c>
      <c r="H33" t="s">
        <v>80</v>
      </c>
      <c r="I33" t="s">
        <v>81</v>
      </c>
      <c r="J33" t="s">
        <v>82</v>
      </c>
      <c r="K33" t="s">
        <v>83</v>
      </c>
      <c r="L33" t="s">
        <v>84</v>
      </c>
      <c r="M33" t="s">
        <v>85</v>
      </c>
      <c r="N33" t="s">
        <v>86</v>
      </c>
      <c r="O33" t="s">
        <v>87</v>
      </c>
      <c r="P33" t="s">
        <v>88</v>
      </c>
      <c r="Q33" t="s">
        <v>89</v>
      </c>
      <c r="R33" t="s">
        <v>65</v>
      </c>
      <c r="T33" t="s">
        <v>73</v>
      </c>
      <c r="U33" t="s">
        <v>74</v>
      </c>
      <c r="V33" t="s">
        <v>75</v>
      </c>
      <c r="W33" t="s">
        <v>76</v>
      </c>
      <c r="X33" t="s">
        <v>77</v>
      </c>
      <c r="Y33" t="s">
        <v>78</v>
      </c>
      <c r="Z33" t="s">
        <v>79</v>
      </c>
      <c r="AA33" t="s">
        <v>80</v>
      </c>
      <c r="AB33" t="s">
        <v>81</v>
      </c>
      <c r="AC33" t="s">
        <v>82</v>
      </c>
      <c r="AD33" t="s">
        <v>83</v>
      </c>
      <c r="AE33" t="s">
        <v>84</v>
      </c>
      <c r="AF33" t="s">
        <v>85</v>
      </c>
      <c r="AG33" t="s">
        <v>86</v>
      </c>
      <c r="AH33" t="s">
        <v>87</v>
      </c>
      <c r="AI33" t="s">
        <v>88</v>
      </c>
      <c r="AJ33" t="s">
        <v>89</v>
      </c>
      <c r="AK33" t="s">
        <v>65</v>
      </c>
    </row>
    <row r="34" spans="1:37" x14ac:dyDescent="0.25">
      <c r="A34" t="s">
        <v>90</v>
      </c>
      <c r="B34" t="s">
        <v>91</v>
      </c>
      <c r="C34">
        <v>1989</v>
      </c>
      <c r="D34">
        <v>4664</v>
      </c>
      <c r="E34">
        <v>5754</v>
      </c>
      <c r="F34">
        <v>7733</v>
      </c>
      <c r="G34">
        <v>7212</v>
      </c>
      <c r="H34">
        <v>7028</v>
      </c>
      <c r="I34">
        <v>7425</v>
      </c>
      <c r="J34">
        <v>6322</v>
      </c>
      <c r="K34">
        <v>8358</v>
      </c>
      <c r="L34">
        <v>7153</v>
      </c>
      <c r="M34">
        <v>6847</v>
      </c>
      <c r="N34">
        <v>5675</v>
      </c>
      <c r="O34">
        <v>5958</v>
      </c>
      <c r="P34">
        <v>5908</v>
      </c>
      <c r="Q34">
        <v>4718</v>
      </c>
      <c r="R34">
        <f>SUMPRODUCT(D34:Q34,$D$32:$Q$32)/$R$32</f>
        <v>6455.2405800411052</v>
      </c>
      <c r="T34" t="s">
        <v>92</v>
      </c>
      <c r="U34" t="s">
        <v>91</v>
      </c>
      <c r="V34">
        <v>1989</v>
      </c>
      <c r="W34">
        <v>4374</v>
      </c>
      <c r="X34">
        <v>5600</v>
      </c>
      <c r="Y34">
        <v>7788</v>
      </c>
      <c r="Z34">
        <v>7267</v>
      </c>
      <c r="AA34">
        <v>7087</v>
      </c>
      <c r="AB34">
        <v>7153</v>
      </c>
      <c r="AC34">
        <v>6214</v>
      </c>
      <c r="AD34">
        <v>8065</v>
      </c>
      <c r="AE34">
        <v>6837</v>
      </c>
      <c r="AF34">
        <v>6663</v>
      </c>
      <c r="AG34">
        <v>5634</v>
      </c>
      <c r="AH34">
        <v>5179</v>
      </c>
      <c r="AI34">
        <v>5154</v>
      </c>
      <c r="AJ34">
        <v>4438</v>
      </c>
      <c r="AK34">
        <f>SUMPRODUCT(W34:AJ34,$W$32:$AJ$32)/$AK$32</f>
        <v>6258.7210550353966</v>
      </c>
    </row>
    <row r="35" spans="1:37" x14ac:dyDescent="0.25">
      <c r="A35" t="s">
        <v>90</v>
      </c>
      <c r="B35" t="s">
        <v>91</v>
      </c>
      <c r="C35">
        <v>1990</v>
      </c>
      <c r="D35">
        <v>4545</v>
      </c>
      <c r="E35">
        <v>6232</v>
      </c>
      <c r="F35">
        <v>8221</v>
      </c>
      <c r="G35">
        <v>9317</v>
      </c>
      <c r="H35">
        <v>9927</v>
      </c>
      <c r="I35">
        <v>7516</v>
      </c>
      <c r="J35">
        <v>6800</v>
      </c>
      <c r="K35">
        <v>7383</v>
      </c>
      <c r="L35">
        <v>7154</v>
      </c>
      <c r="M35">
        <v>9400</v>
      </c>
      <c r="N35">
        <v>8745</v>
      </c>
      <c r="O35">
        <v>7402</v>
      </c>
      <c r="P35">
        <v>7396</v>
      </c>
      <c r="Q35">
        <v>4942</v>
      </c>
      <c r="R35">
        <f t="shared" ref="R35:R63" si="16">SUMPRODUCT(D35:Q35,$D$32:$Q$32)/$R$32</f>
        <v>7528.1630509248689</v>
      </c>
      <c r="T35" t="s">
        <v>92</v>
      </c>
      <c r="U35" t="s">
        <v>91</v>
      </c>
      <c r="V35">
        <v>1990</v>
      </c>
      <c r="W35">
        <v>4175</v>
      </c>
      <c r="X35">
        <v>6050</v>
      </c>
      <c r="Y35">
        <v>8275</v>
      </c>
      <c r="Z35">
        <v>9369</v>
      </c>
      <c r="AA35">
        <v>10024</v>
      </c>
      <c r="AB35">
        <v>7233</v>
      </c>
      <c r="AC35">
        <v>6708</v>
      </c>
      <c r="AD35">
        <v>7070</v>
      </c>
      <c r="AE35">
        <v>6836</v>
      </c>
      <c r="AF35">
        <v>9364</v>
      </c>
      <c r="AG35">
        <v>8751</v>
      </c>
      <c r="AH35">
        <v>6606</v>
      </c>
      <c r="AI35">
        <v>6564</v>
      </c>
      <c r="AJ35">
        <v>4699</v>
      </c>
      <c r="AK35">
        <f t="shared" ref="AK35:AK63" si="17">SUMPRODUCT(W35:AJ35,$W$32:$AJ$32)/$AK$32</f>
        <v>7338.9400548070334</v>
      </c>
    </row>
    <row r="36" spans="1:37" x14ac:dyDescent="0.25">
      <c r="A36" t="s">
        <v>90</v>
      </c>
      <c r="B36" t="s">
        <v>91</v>
      </c>
      <c r="C36">
        <v>1991</v>
      </c>
      <c r="D36">
        <v>4529</v>
      </c>
      <c r="E36">
        <v>7129</v>
      </c>
      <c r="F36">
        <v>7906</v>
      </c>
      <c r="G36">
        <v>10435</v>
      </c>
      <c r="H36">
        <v>11007</v>
      </c>
      <c r="I36">
        <v>9307</v>
      </c>
      <c r="J36">
        <v>7115</v>
      </c>
      <c r="K36">
        <v>6332</v>
      </c>
      <c r="L36">
        <v>7986</v>
      </c>
      <c r="M36">
        <v>7988</v>
      </c>
      <c r="N36">
        <v>10155</v>
      </c>
      <c r="O36">
        <v>8595</v>
      </c>
      <c r="P36">
        <v>8129</v>
      </c>
      <c r="Q36">
        <v>5009</v>
      </c>
      <c r="R36">
        <f t="shared" si="16"/>
        <v>8034.2813427723222</v>
      </c>
      <c r="T36" t="s">
        <v>92</v>
      </c>
      <c r="U36" t="s">
        <v>91</v>
      </c>
      <c r="V36">
        <v>1991</v>
      </c>
      <c r="W36">
        <v>4144</v>
      </c>
      <c r="X36">
        <v>6853</v>
      </c>
      <c r="Y36">
        <v>7944</v>
      </c>
      <c r="Z36">
        <v>10468</v>
      </c>
      <c r="AA36">
        <v>10925</v>
      </c>
      <c r="AB36">
        <v>9173</v>
      </c>
      <c r="AC36">
        <v>6999</v>
      </c>
      <c r="AD36">
        <v>6087</v>
      </c>
      <c r="AE36">
        <v>7878</v>
      </c>
      <c r="AF36">
        <v>7791</v>
      </c>
      <c r="AG36">
        <v>10248</v>
      </c>
      <c r="AH36">
        <v>7780</v>
      </c>
      <c r="AI36">
        <v>7333</v>
      </c>
      <c r="AJ36">
        <v>4758</v>
      </c>
      <c r="AK36">
        <f t="shared" si="17"/>
        <v>7845.9426809773922</v>
      </c>
    </row>
    <row r="37" spans="1:37" x14ac:dyDescent="0.25">
      <c r="A37" t="s">
        <v>90</v>
      </c>
      <c r="B37" t="s">
        <v>91</v>
      </c>
      <c r="C37">
        <v>1992</v>
      </c>
      <c r="D37">
        <v>4686</v>
      </c>
      <c r="E37">
        <v>6186</v>
      </c>
      <c r="F37">
        <v>6473</v>
      </c>
      <c r="G37">
        <v>6719</v>
      </c>
      <c r="H37">
        <v>7055</v>
      </c>
      <c r="I37">
        <v>6567</v>
      </c>
      <c r="J37">
        <v>4156</v>
      </c>
      <c r="K37">
        <v>4054</v>
      </c>
      <c r="L37">
        <v>6271</v>
      </c>
      <c r="M37">
        <v>5683</v>
      </c>
      <c r="N37">
        <v>5033</v>
      </c>
      <c r="O37">
        <v>5755</v>
      </c>
      <c r="P37">
        <v>5620</v>
      </c>
      <c r="Q37">
        <v>4492</v>
      </c>
      <c r="R37">
        <f t="shared" si="16"/>
        <v>5742.2771180634845</v>
      </c>
      <c r="T37" t="s">
        <v>92</v>
      </c>
      <c r="U37" t="s">
        <v>91</v>
      </c>
      <c r="V37">
        <v>1992</v>
      </c>
      <c r="W37">
        <v>4380</v>
      </c>
      <c r="X37">
        <v>6018</v>
      </c>
      <c r="Y37">
        <v>6528</v>
      </c>
      <c r="Z37">
        <v>6773</v>
      </c>
      <c r="AA37">
        <v>7113</v>
      </c>
      <c r="AB37">
        <v>6240</v>
      </c>
      <c r="AC37">
        <v>4107</v>
      </c>
      <c r="AD37">
        <v>3955</v>
      </c>
      <c r="AE37">
        <v>6015</v>
      </c>
      <c r="AF37">
        <v>5569</v>
      </c>
      <c r="AG37">
        <v>5018</v>
      </c>
      <c r="AH37">
        <v>5097</v>
      </c>
      <c r="AI37">
        <v>5026</v>
      </c>
      <c r="AJ37">
        <v>4334</v>
      </c>
      <c r="AK37">
        <f t="shared" si="17"/>
        <v>5583.9002055263763</v>
      </c>
    </row>
    <row r="38" spans="1:37" x14ac:dyDescent="0.25">
      <c r="A38" t="s">
        <v>90</v>
      </c>
      <c r="B38" t="s">
        <v>91</v>
      </c>
      <c r="C38">
        <v>1993</v>
      </c>
      <c r="D38">
        <v>4723</v>
      </c>
      <c r="E38">
        <v>6435</v>
      </c>
      <c r="F38">
        <v>6536</v>
      </c>
      <c r="G38">
        <v>6180</v>
      </c>
      <c r="H38">
        <v>5946</v>
      </c>
      <c r="I38">
        <v>6269</v>
      </c>
      <c r="J38">
        <v>5007</v>
      </c>
      <c r="K38">
        <v>4370</v>
      </c>
      <c r="L38">
        <v>8055</v>
      </c>
      <c r="M38">
        <v>7031</v>
      </c>
      <c r="N38">
        <v>7102</v>
      </c>
      <c r="O38">
        <v>6902</v>
      </c>
      <c r="P38">
        <v>6580</v>
      </c>
      <c r="Q38">
        <v>4670</v>
      </c>
      <c r="R38">
        <f t="shared" si="16"/>
        <v>6205.0294587805438</v>
      </c>
      <c r="T38" t="s">
        <v>92</v>
      </c>
      <c r="U38" t="s">
        <v>91</v>
      </c>
      <c r="V38">
        <v>1993</v>
      </c>
      <c r="W38">
        <v>4429</v>
      </c>
      <c r="X38">
        <v>6270</v>
      </c>
      <c r="Y38">
        <v>6592</v>
      </c>
      <c r="Z38">
        <v>6235</v>
      </c>
      <c r="AA38">
        <v>5999</v>
      </c>
      <c r="AB38">
        <v>5971</v>
      </c>
      <c r="AC38">
        <v>4928</v>
      </c>
      <c r="AD38">
        <v>4217</v>
      </c>
      <c r="AE38">
        <v>7810</v>
      </c>
      <c r="AF38">
        <v>6782</v>
      </c>
      <c r="AG38">
        <v>7084</v>
      </c>
      <c r="AH38">
        <v>6007</v>
      </c>
      <c r="AI38">
        <v>5698</v>
      </c>
      <c r="AJ38">
        <v>4379</v>
      </c>
      <c r="AK38">
        <f t="shared" si="17"/>
        <v>6002.9896094998858</v>
      </c>
    </row>
    <row r="39" spans="1:37" x14ac:dyDescent="0.25">
      <c r="A39" t="s">
        <v>90</v>
      </c>
      <c r="B39" t="s">
        <v>91</v>
      </c>
      <c r="C39">
        <v>1994</v>
      </c>
      <c r="D39">
        <v>4549</v>
      </c>
      <c r="E39">
        <v>6709</v>
      </c>
      <c r="F39">
        <v>6540</v>
      </c>
      <c r="G39">
        <v>5918</v>
      </c>
      <c r="H39">
        <v>6112</v>
      </c>
      <c r="I39">
        <v>5349</v>
      </c>
      <c r="J39">
        <v>4266</v>
      </c>
      <c r="K39">
        <v>5961</v>
      </c>
      <c r="L39">
        <v>6755</v>
      </c>
      <c r="M39">
        <v>6478</v>
      </c>
      <c r="N39">
        <v>5184</v>
      </c>
      <c r="O39">
        <v>6006</v>
      </c>
      <c r="P39">
        <v>5892</v>
      </c>
      <c r="Q39">
        <v>4436</v>
      </c>
      <c r="R39">
        <f t="shared" si="16"/>
        <v>5755.3841059602646</v>
      </c>
      <c r="T39" t="s">
        <v>92</v>
      </c>
      <c r="U39" t="s">
        <v>91</v>
      </c>
      <c r="V39">
        <v>1994</v>
      </c>
      <c r="W39">
        <v>4166</v>
      </c>
      <c r="X39">
        <v>6561</v>
      </c>
      <c r="Y39">
        <v>6596</v>
      </c>
      <c r="Z39">
        <v>5974</v>
      </c>
      <c r="AA39">
        <v>6167</v>
      </c>
      <c r="AB39">
        <v>5020</v>
      </c>
      <c r="AC39">
        <v>4217</v>
      </c>
      <c r="AD39">
        <v>5758</v>
      </c>
      <c r="AE39">
        <v>6478</v>
      </c>
      <c r="AF39">
        <v>6340</v>
      </c>
      <c r="AG39">
        <v>5174</v>
      </c>
      <c r="AH39">
        <v>5349</v>
      </c>
      <c r="AI39">
        <v>5299</v>
      </c>
      <c r="AJ39">
        <v>4253</v>
      </c>
      <c r="AK39">
        <f t="shared" si="17"/>
        <v>5582.3853619547845</v>
      </c>
    </row>
    <row r="40" spans="1:37" x14ac:dyDescent="0.25">
      <c r="A40" t="s">
        <v>90</v>
      </c>
      <c r="B40" t="s">
        <v>91</v>
      </c>
      <c r="C40">
        <v>1995</v>
      </c>
      <c r="D40">
        <v>4458</v>
      </c>
      <c r="E40">
        <v>6103</v>
      </c>
      <c r="F40">
        <v>6574</v>
      </c>
      <c r="G40">
        <v>7406</v>
      </c>
      <c r="H40">
        <v>8682</v>
      </c>
      <c r="I40">
        <v>9445</v>
      </c>
      <c r="J40">
        <v>5107</v>
      </c>
      <c r="K40">
        <v>4185</v>
      </c>
      <c r="L40">
        <v>7475</v>
      </c>
      <c r="M40">
        <v>9215</v>
      </c>
      <c r="N40">
        <v>8085</v>
      </c>
      <c r="O40">
        <v>6594</v>
      </c>
      <c r="P40">
        <v>6242</v>
      </c>
      <c r="Q40">
        <v>5096</v>
      </c>
      <c r="R40">
        <f t="shared" si="16"/>
        <v>6959.8442566796075</v>
      </c>
      <c r="T40" t="s">
        <v>92</v>
      </c>
      <c r="U40" t="s">
        <v>91</v>
      </c>
      <c r="V40">
        <v>1995</v>
      </c>
      <c r="W40">
        <v>4160</v>
      </c>
      <c r="X40">
        <v>5939</v>
      </c>
      <c r="Y40">
        <v>6629</v>
      </c>
      <c r="Z40">
        <v>7458</v>
      </c>
      <c r="AA40">
        <v>8761</v>
      </c>
      <c r="AB40">
        <v>9253</v>
      </c>
      <c r="AC40">
        <v>5014</v>
      </c>
      <c r="AD40">
        <v>4027</v>
      </c>
      <c r="AE40">
        <v>7183</v>
      </c>
      <c r="AF40">
        <v>9086</v>
      </c>
      <c r="AG40">
        <v>8074</v>
      </c>
      <c r="AH40">
        <v>5699</v>
      </c>
      <c r="AI40">
        <v>5375</v>
      </c>
      <c r="AJ40">
        <v>4803</v>
      </c>
      <c r="AK40">
        <f t="shared" si="17"/>
        <v>6774.3740580041103</v>
      </c>
    </row>
    <row r="41" spans="1:37" x14ac:dyDescent="0.25">
      <c r="A41" t="s">
        <v>90</v>
      </c>
      <c r="B41" t="s">
        <v>91</v>
      </c>
      <c r="C41">
        <v>1996</v>
      </c>
      <c r="D41">
        <v>4945</v>
      </c>
      <c r="E41">
        <v>8719</v>
      </c>
      <c r="F41">
        <v>11451</v>
      </c>
      <c r="G41">
        <v>12243</v>
      </c>
      <c r="H41">
        <v>12495</v>
      </c>
      <c r="I41">
        <v>12116</v>
      </c>
      <c r="J41">
        <v>9466</v>
      </c>
      <c r="K41">
        <v>10532</v>
      </c>
      <c r="L41">
        <v>9648</v>
      </c>
      <c r="M41">
        <v>10853</v>
      </c>
      <c r="N41">
        <v>10725</v>
      </c>
      <c r="O41">
        <v>8238</v>
      </c>
      <c r="P41">
        <v>7359</v>
      </c>
      <c r="Q41">
        <v>5355</v>
      </c>
      <c r="R41">
        <f t="shared" si="16"/>
        <v>9681.810116464947</v>
      </c>
      <c r="T41" t="s">
        <v>92</v>
      </c>
      <c r="U41" t="s">
        <v>91</v>
      </c>
      <c r="V41">
        <v>1996</v>
      </c>
      <c r="W41">
        <v>4516</v>
      </c>
      <c r="X41">
        <v>8502</v>
      </c>
      <c r="Y41">
        <v>11470</v>
      </c>
      <c r="Z41">
        <v>12222</v>
      </c>
      <c r="AA41">
        <v>12493</v>
      </c>
      <c r="AB41">
        <v>12081</v>
      </c>
      <c r="AC41">
        <v>9408</v>
      </c>
      <c r="AD41">
        <v>10402</v>
      </c>
      <c r="AE41">
        <v>9469</v>
      </c>
      <c r="AF41">
        <v>10792</v>
      </c>
      <c r="AG41">
        <v>10891</v>
      </c>
      <c r="AH41">
        <v>7395</v>
      </c>
      <c r="AI41">
        <v>6526</v>
      </c>
      <c r="AJ41">
        <v>5053</v>
      </c>
      <c r="AK41">
        <f t="shared" si="17"/>
        <v>9514.4088833066908</v>
      </c>
    </row>
    <row r="42" spans="1:37" x14ac:dyDescent="0.25">
      <c r="A42" t="s">
        <v>90</v>
      </c>
      <c r="B42" t="s">
        <v>91</v>
      </c>
      <c r="C42">
        <v>1997</v>
      </c>
      <c r="D42">
        <v>4530</v>
      </c>
      <c r="E42">
        <v>5997</v>
      </c>
      <c r="F42">
        <v>9017</v>
      </c>
      <c r="G42">
        <v>12400</v>
      </c>
      <c r="H42">
        <v>12428</v>
      </c>
      <c r="I42">
        <v>11450</v>
      </c>
      <c r="J42">
        <v>8689</v>
      </c>
      <c r="K42">
        <v>10866</v>
      </c>
      <c r="L42">
        <v>12165</v>
      </c>
      <c r="M42">
        <v>12949</v>
      </c>
      <c r="N42">
        <v>10495</v>
      </c>
      <c r="O42">
        <v>8599</v>
      </c>
      <c r="P42">
        <v>7745</v>
      </c>
      <c r="Q42">
        <v>6562</v>
      </c>
      <c r="R42">
        <f t="shared" si="16"/>
        <v>9647.3917561087001</v>
      </c>
      <c r="T42" t="s">
        <v>92</v>
      </c>
      <c r="U42" t="s">
        <v>91</v>
      </c>
      <c r="V42">
        <v>1997</v>
      </c>
      <c r="W42">
        <v>4123</v>
      </c>
      <c r="X42">
        <v>5819</v>
      </c>
      <c r="Y42">
        <v>9069</v>
      </c>
      <c r="Z42">
        <v>12410</v>
      </c>
      <c r="AA42">
        <v>12438</v>
      </c>
      <c r="AB42">
        <v>11379</v>
      </c>
      <c r="AC42">
        <v>8552</v>
      </c>
      <c r="AD42">
        <v>10909</v>
      </c>
      <c r="AE42">
        <v>12383</v>
      </c>
      <c r="AF42">
        <v>13202</v>
      </c>
      <c r="AG42">
        <v>10632</v>
      </c>
      <c r="AH42">
        <v>7742</v>
      </c>
      <c r="AI42">
        <v>6865</v>
      </c>
      <c r="AJ42">
        <v>6264</v>
      </c>
      <c r="AK42">
        <f t="shared" si="17"/>
        <v>9546.9972596483221</v>
      </c>
    </row>
    <row r="43" spans="1:37" x14ac:dyDescent="0.25">
      <c r="A43" t="s">
        <v>90</v>
      </c>
      <c r="B43" t="s">
        <v>91</v>
      </c>
      <c r="C43">
        <v>1998</v>
      </c>
      <c r="D43">
        <v>5801</v>
      </c>
      <c r="E43">
        <v>7372</v>
      </c>
      <c r="F43">
        <v>8011</v>
      </c>
      <c r="G43">
        <v>8970</v>
      </c>
      <c r="H43">
        <v>9579</v>
      </c>
      <c r="I43">
        <v>8008</v>
      </c>
      <c r="J43">
        <v>5490</v>
      </c>
      <c r="K43">
        <v>5054</v>
      </c>
      <c r="L43">
        <v>10282</v>
      </c>
      <c r="M43">
        <v>8680</v>
      </c>
      <c r="N43">
        <v>8208</v>
      </c>
      <c r="O43">
        <v>6979</v>
      </c>
      <c r="P43">
        <v>6455</v>
      </c>
      <c r="Q43">
        <v>4929</v>
      </c>
      <c r="R43">
        <f t="shared" si="16"/>
        <v>7647.7903630965975</v>
      </c>
      <c r="T43" t="s">
        <v>92</v>
      </c>
      <c r="U43" t="s">
        <v>91</v>
      </c>
      <c r="V43">
        <v>1998</v>
      </c>
      <c r="W43">
        <v>5391</v>
      </c>
      <c r="X43">
        <v>7181</v>
      </c>
      <c r="Y43">
        <v>8067</v>
      </c>
      <c r="Z43">
        <v>9023</v>
      </c>
      <c r="AA43">
        <v>9654</v>
      </c>
      <c r="AB43">
        <v>7748</v>
      </c>
      <c r="AC43">
        <v>5416</v>
      </c>
      <c r="AD43">
        <v>4848</v>
      </c>
      <c r="AE43">
        <v>10116</v>
      </c>
      <c r="AF43">
        <v>8487</v>
      </c>
      <c r="AG43">
        <v>8197</v>
      </c>
      <c r="AH43">
        <v>6083</v>
      </c>
      <c r="AI43">
        <v>5617</v>
      </c>
      <c r="AJ43">
        <v>4637</v>
      </c>
      <c r="AK43">
        <f t="shared" si="17"/>
        <v>7450.2460607444618</v>
      </c>
    </row>
    <row r="44" spans="1:37" x14ac:dyDescent="0.25">
      <c r="A44" t="s">
        <v>90</v>
      </c>
      <c r="B44" t="s">
        <v>91</v>
      </c>
      <c r="C44">
        <v>1999</v>
      </c>
      <c r="D44">
        <v>4568</v>
      </c>
      <c r="E44">
        <v>5688</v>
      </c>
      <c r="F44">
        <v>8274</v>
      </c>
      <c r="G44">
        <v>10995</v>
      </c>
      <c r="H44">
        <v>11420</v>
      </c>
      <c r="I44">
        <v>11081</v>
      </c>
      <c r="J44">
        <v>6847</v>
      </c>
      <c r="K44">
        <v>6984</v>
      </c>
      <c r="L44">
        <v>7598</v>
      </c>
      <c r="M44">
        <v>10536</v>
      </c>
      <c r="N44">
        <v>11044</v>
      </c>
      <c r="O44">
        <v>9522</v>
      </c>
      <c r="P44">
        <v>9164</v>
      </c>
      <c r="Q44">
        <v>5335</v>
      </c>
      <c r="R44">
        <f t="shared" si="16"/>
        <v>8558.4205298013239</v>
      </c>
      <c r="T44" t="s">
        <v>92</v>
      </c>
      <c r="U44" t="s">
        <v>91</v>
      </c>
      <c r="V44">
        <v>1999</v>
      </c>
      <c r="W44">
        <v>4177</v>
      </c>
      <c r="X44">
        <v>5518</v>
      </c>
      <c r="Y44">
        <v>8327</v>
      </c>
      <c r="Z44">
        <v>11005</v>
      </c>
      <c r="AA44">
        <v>11461</v>
      </c>
      <c r="AB44">
        <v>10967</v>
      </c>
      <c r="AC44">
        <v>6832</v>
      </c>
      <c r="AD44">
        <v>6698</v>
      </c>
      <c r="AE44">
        <v>7383</v>
      </c>
      <c r="AF44">
        <v>10509</v>
      </c>
      <c r="AG44">
        <v>11237</v>
      </c>
      <c r="AH44">
        <v>8669</v>
      </c>
      <c r="AI44">
        <v>8318</v>
      </c>
      <c r="AJ44">
        <v>5036</v>
      </c>
      <c r="AK44">
        <f t="shared" si="17"/>
        <v>8396.8763416305101</v>
      </c>
    </row>
    <row r="45" spans="1:37" x14ac:dyDescent="0.25">
      <c r="A45" t="s">
        <v>90</v>
      </c>
      <c r="B45" t="s">
        <v>91</v>
      </c>
      <c r="C45">
        <v>2000</v>
      </c>
      <c r="D45">
        <v>4432</v>
      </c>
      <c r="E45">
        <v>7277</v>
      </c>
      <c r="F45">
        <v>8414</v>
      </c>
      <c r="G45">
        <v>9710</v>
      </c>
      <c r="H45">
        <v>9715</v>
      </c>
      <c r="I45">
        <v>8964</v>
      </c>
      <c r="J45">
        <v>7653</v>
      </c>
      <c r="K45">
        <v>8325</v>
      </c>
      <c r="L45">
        <v>7407</v>
      </c>
      <c r="M45">
        <v>6756</v>
      </c>
      <c r="N45">
        <v>7654</v>
      </c>
      <c r="O45">
        <v>6396</v>
      </c>
      <c r="P45">
        <v>6019</v>
      </c>
      <c r="Q45">
        <v>4739</v>
      </c>
      <c r="R45">
        <f t="shared" si="16"/>
        <v>7427.526718428865</v>
      </c>
      <c r="T45" t="s">
        <v>92</v>
      </c>
      <c r="U45" t="s">
        <v>91</v>
      </c>
      <c r="V45">
        <v>2000</v>
      </c>
      <c r="W45">
        <v>4042</v>
      </c>
      <c r="X45">
        <v>7091</v>
      </c>
      <c r="Y45">
        <v>8469</v>
      </c>
      <c r="Z45">
        <v>9761</v>
      </c>
      <c r="AA45">
        <v>9749</v>
      </c>
      <c r="AB45">
        <v>8769</v>
      </c>
      <c r="AC45">
        <v>7574</v>
      </c>
      <c r="AD45">
        <v>8017</v>
      </c>
      <c r="AE45">
        <v>7047</v>
      </c>
      <c r="AF45">
        <v>6587</v>
      </c>
      <c r="AG45">
        <v>7637</v>
      </c>
      <c r="AH45">
        <v>5583</v>
      </c>
      <c r="AI45">
        <v>5325</v>
      </c>
      <c r="AJ45">
        <v>4462</v>
      </c>
      <c r="AK45">
        <f t="shared" si="17"/>
        <v>7225.7488010961406</v>
      </c>
    </row>
    <row r="46" spans="1:37" x14ac:dyDescent="0.25">
      <c r="A46" t="s">
        <v>90</v>
      </c>
      <c r="B46" t="s">
        <v>91</v>
      </c>
      <c r="C46">
        <v>2001</v>
      </c>
      <c r="D46">
        <v>4659</v>
      </c>
      <c r="E46">
        <v>6352</v>
      </c>
      <c r="F46">
        <v>6934</v>
      </c>
      <c r="G46">
        <v>6060</v>
      </c>
      <c r="H46">
        <v>5891</v>
      </c>
      <c r="I46">
        <v>5114</v>
      </c>
      <c r="J46">
        <v>3684</v>
      </c>
      <c r="K46">
        <v>3054</v>
      </c>
      <c r="L46">
        <v>4785</v>
      </c>
      <c r="M46">
        <v>5435</v>
      </c>
      <c r="N46">
        <v>5799</v>
      </c>
      <c r="O46">
        <v>6385</v>
      </c>
      <c r="P46">
        <v>6190</v>
      </c>
      <c r="Q46">
        <v>4570</v>
      </c>
      <c r="R46">
        <f t="shared" si="16"/>
        <v>5439.4507878511076</v>
      </c>
      <c r="T46" t="s">
        <v>92</v>
      </c>
      <c r="U46" t="s">
        <v>91</v>
      </c>
      <c r="V46">
        <v>2001</v>
      </c>
      <c r="W46">
        <v>4231</v>
      </c>
      <c r="X46">
        <v>6177</v>
      </c>
      <c r="Y46">
        <v>6990</v>
      </c>
      <c r="Z46">
        <v>6115</v>
      </c>
      <c r="AA46">
        <v>5883</v>
      </c>
      <c r="AB46">
        <v>4789</v>
      </c>
      <c r="AC46">
        <v>3664</v>
      </c>
      <c r="AD46">
        <v>3044</v>
      </c>
      <c r="AE46">
        <v>4610</v>
      </c>
      <c r="AF46">
        <v>5309</v>
      </c>
      <c r="AG46">
        <v>5766</v>
      </c>
      <c r="AH46">
        <v>5643</v>
      </c>
      <c r="AI46">
        <v>5547</v>
      </c>
      <c r="AJ46">
        <v>4374</v>
      </c>
      <c r="AK46">
        <f t="shared" si="17"/>
        <v>5265.9011189769353</v>
      </c>
    </row>
    <row r="47" spans="1:37" x14ac:dyDescent="0.25">
      <c r="A47" t="s">
        <v>90</v>
      </c>
      <c r="B47" t="s">
        <v>91</v>
      </c>
      <c r="C47">
        <v>2002</v>
      </c>
      <c r="D47">
        <v>4538</v>
      </c>
      <c r="E47">
        <v>6045</v>
      </c>
      <c r="F47">
        <v>6999</v>
      </c>
      <c r="G47">
        <v>7489</v>
      </c>
      <c r="H47">
        <v>7527</v>
      </c>
      <c r="I47">
        <v>6950</v>
      </c>
      <c r="J47">
        <v>5890</v>
      </c>
      <c r="K47">
        <v>7780</v>
      </c>
      <c r="L47">
        <v>7682</v>
      </c>
      <c r="M47">
        <v>10893</v>
      </c>
      <c r="N47">
        <v>9460</v>
      </c>
      <c r="O47">
        <v>6350</v>
      </c>
      <c r="P47">
        <v>5822</v>
      </c>
      <c r="Q47">
        <v>4408</v>
      </c>
      <c r="R47">
        <f t="shared" si="16"/>
        <v>7072.0380223795391</v>
      </c>
      <c r="T47" t="s">
        <v>92</v>
      </c>
      <c r="U47" t="s">
        <v>91</v>
      </c>
      <c r="V47">
        <v>2002</v>
      </c>
      <c r="W47">
        <v>4213</v>
      </c>
      <c r="X47">
        <v>5872</v>
      </c>
      <c r="Y47">
        <v>7054</v>
      </c>
      <c r="Z47">
        <v>7542</v>
      </c>
      <c r="AA47">
        <v>7585</v>
      </c>
      <c r="AB47">
        <v>6646</v>
      </c>
      <c r="AC47">
        <v>5771</v>
      </c>
      <c r="AD47">
        <v>7518</v>
      </c>
      <c r="AE47">
        <v>7443</v>
      </c>
      <c r="AF47">
        <v>10887</v>
      </c>
      <c r="AG47">
        <v>9494</v>
      </c>
      <c r="AH47">
        <v>5532</v>
      </c>
      <c r="AI47">
        <v>5080</v>
      </c>
      <c r="AJ47">
        <v>4155</v>
      </c>
      <c r="AK47">
        <f t="shared" si="17"/>
        <v>6897.5348253025804</v>
      </c>
    </row>
    <row r="48" spans="1:37" x14ac:dyDescent="0.25">
      <c r="A48" t="s">
        <v>90</v>
      </c>
      <c r="B48" t="s">
        <v>91</v>
      </c>
      <c r="C48">
        <v>2003</v>
      </c>
      <c r="D48">
        <v>4587</v>
      </c>
      <c r="E48">
        <v>6720</v>
      </c>
      <c r="F48">
        <v>6384</v>
      </c>
      <c r="G48">
        <v>6175</v>
      </c>
      <c r="H48">
        <v>6860</v>
      </c>
      <c r="I48">
        <v>7801</v>
      </c>
      <c r="J48">
        <v>5560</v>
      </c>
      <c r="K48">
        <v>5690</v>
      </c>
      <c r="L48">
        <v>6670</v>
      </c>
      <c r="M48">
        <v>8105</v>
      </c>
      <c r="N48">
        <v>5647</v>
      </c>
      <c r="O48">
        <v>6039</v>
      </c>
      <c r="P48">
        <v>5847</v>
      </c>
      <c r="Q48">
        <v>4311</v>
      </c>
      <c r="R48">
        <f t="shared" si="16"/>
        <v>6230.5347111212604</v>
      </c>
      <c r="T48" t="s">
        <v>92</v>
      </c>
      <c r="U48" t="s">
        <v>91</v>
      </c>
      <c r="V48">
        <v>2003</v>
      </c>
      <c r="W48">
        <v>4296</v>
      </c>
      <c r="X48">
        <v>6593</v>
      </c>
      <c r="Y48">
        <v>6440</v>
      </c>
      <c r="Z48">
        <v>6230</v>
      </c>
      <c r="AA48">
        <v>6918</v>
      </c>
      <c r="AB48">
        <v>7544</v>
      </c>
      <c r="AC48">
        <v>5507</v>
      </c>
      <c r="AD48">
        <v>5480</v>
      </c>
      <c r="AE48">
        <v>6424</v>
      </c>
      <c r="AF48">
        <v>7907</v>
      </c>
      <c r="AG48">
        <v>5625</v>
      </c>
      <c r="AH48">
        <v>5295</v>
      </c>
      <c r="AI48">
        <v>5173</v>
      </c>
      <c r="AJ48">
        <v>4107</v>
      </c>
      <c r="AK48">
        <f t="shared" si="17"/>
        <v>6060.7041562000459</v>
      </c>
    </row>
    <row r="49" spans="1:37" x14ac:dyDescent="0.25">
      <c r="A49" t="s">
        <v>90</v>
      </c>
      <c r="B49" t="s">
        <v>91</v>
      </c>
      <c r="C49">
        <v>2004</v>
      </c>
      <c r="D49">
        <v>4727</v>
      </c>
      <c r="E49">
        <v>6454</v>
      </c>
      <c r="F49">
        <v>7761</v>
      </c>
      <c r="G49">
        <v>7182</v>
      </c>
      <c r="H49">
        <v>6614</v>
      </c>
      <c r="I49">
        <v>6676</v>
      </c>
      <c r="J49">
        <v>5442</v>
      </c>
      <c r="K49">
        <v>5215</v>
      </c>
      <c r="L49">
        <v>6430</v>
      </c>
      <c r="M49">
        <v>6378</v>
      </c>
      <c r="N49">
        <v>5922</v>
      </c>
      <c r="O49">
        <v>6008</v>
      </c>
      <c r="P49">
        <v>5952</v>
      </c>
      <c r="Q49">
        <v>5474</v>
      </c>
      <c r="R49">
        <f t="shared" si="16"/>
        <v>6244.3569308061205</v>
      </c>
      <c r="T49" t="s">
        <v>92</v>
      </c>
      <c r="U49" t="s">
        <v>91</v>
      </c>
      <c r="V49">
        <v>2004</v>
      </c>
      <c r="W49">
        <v>4472</v>
      </c>
      <c r="X49">
        <v>6327</v>
      </c>
      <c r="Y49">
        <v>7817</v>
      </c>
      <c r="Z49">
        <v>7238</v>
      </c>
      <c r="AA49">
        <v>6672</v>
      </c>
      <c r="AB49">
        <v>6373</v>
      </c>
      <c r="AC49">
        <v>5354</v>
      </c>
      <c r="AD49">
        <v>5012</v>
      </c>
      <c r="AE49">
        <v>6115</v>
      </c>
      <c r="AF49">
        <v>6183</v>
      </c>
      <c r="AG49">
        <v>5906</v>
      </c>
      <c r="AH49">
        <v>5240</v>
      </c>
      <c r="AI49">
        <v>5208</v>
      </c>
      <c r="AJ49">
        <v>5182</v>
      </c>
      <c r="AK49">
        <f t="shared" si="17"/>
        <v>6056.2205983101167</v>
      </c>
    </row>
    <row r="50" spans="1:37" x14ac:dyDescent="0.25">
      <c r="A50" t="s">
        <v>90</v>
      </c>
      <c r="B50" t="s">
        <v>91</v>
      </c>
      <c r="C50">
        <v>2005</v>
      </c>
      <c r="D50">
        <v>4662</v>
      </c>
      <c r="E50">
        <v>6420</v>
      </c>
      <c r="F50">
        <v>8125</v>
      </c>
      <c r="G50">
        <v>8510</v>
      </c>
      <c r="H50">
        <v>9446</v>
      </c>
      <c r="I50">
        <v>6177</v>
      </c>
      <c r="J50">
        <v>4630</v>
      </c>
      <c r="K50">
        <v>4634</v>
      </c>
      <c r="L50">
        <v>6398</v>
      </c>
      <c r="M50">
        <v>6475</v>
      </c>
      <c r="N50">
        <v>6347</v>
      </c>
      <c r="O50">
        <v>5927</v>
      </c>
      <c r="P50">
        <v>5779</v>
      </c>
      <c r="Q50">
        <v>4255</v>
      </c>
      <c r="R50">
        <f t="shared" si="16"/>
        <v>6427.717172870518</v>
      </c>
      <c r="T50" t="s">
        <v>92</v>
      </c>
      <c r="U50" t="s">
        <v>91</v>
      </c>
      <c r="V50">
        <v>2005</v>
      </c>
      <c r="W50">
        <v>4272</v>
      </c>
      <c r="X50">
        <v>6238</v>
      </c>
      <c r="Y50">
        <v>8180</v>
      </c>
      <c r="Z50">
        <v>8563</v>
      </c>
      <c r="AA50">
        <v>9485</v>
      </c>
      <c r="AB50">
        <v>5850</v>
      </c>
      <c r="AC50">
        <v>4586</v>
      </c>
      <c r="AD50">
        <v>4530</v>
      </c>
      <c r="AE50">
        <v>6092</v>
      </c>
      <c r="AF50">
        <v>6325</v>
      </c>
      <c r="AG50">
        <v>6307</v>
      </c>
      <c r="AH50">
        <v>5208</v>
      </c>
      <c r="AI50">
        <v>5164</v>
      </c>
      <c r="AJ50">
        <v>4031</v>
      </c>
      <c r="AK50">
        <f t="shared" si="17"/>
        <v>6241.3272436629368</v>
      </c>
    </row>
    <row r="51" spans="1:37" x14ac:dyDescent="0.25">
      <c r="A51" t="s">
        <v>90</v>
      </c>
      <c r="B51" t="s">
        <v>91</v>
      </c>
      <c r="C51">
        <v>2006</v>
      </c>
      <c r="D51">
        <v>4647</v>
      </c>
      <c r="E51">
        <v>6392</v>
      </c>
      <c r="F51">
        <v>8783</v>
      </c>
      <c r="G51">
        <v>9774</v>
      </c>
      <c r="H51">
        <v>9922</v>
      </c>
      <c r="I51">
        <v>8150</v>
      </c>
      <c r="J51">
        <v>8331</v>
      </c>
      <c r="K51">
        <v>8004</v>
      </c>
      <c r="L51">
        <v>10174</v>
      </c>
      <c r="M51">
        <v>9351</v>
      </c>
      <c r="N51">
        <v>6831</v>
      </c>
      <c r="O51">
        <v>5695</v>
      </c>
      <c r="P51">
        <v>5342</v>
      </c>
      <c r="Q51">
        <v>4186</v>
      </c>
      <c r="R51">
        <f t="shared" si="16"/>
        <v>7645.9403973509934</v>
      </c>
      <c r="T51" t="s">
        <v>92</v>
      </c>
      <c r="U51" t="s">
        <v>91</v>
      </c>
      <c r="V51">
        <v>2006</v>
      </c>
      <c r="W51">
        <v>4305</v>
      </c>
      <c r="X51">
        <v>6230</v>
      </c>
      <c r="Y51">
        <v>8839</v>
      </c>
      <c r="Z51">
        <v>9813</v>
      </c>
      <c r="AA51">
        <v>9961</v>
      </c>
      <c r="AB51">
        <v>7890</v>
      </c>
      <c r="AC51">
        <v>8175</v>
      </c>
      <c r="AD51">
        <v>7660</v>
      </c>
      <c r="AE51">
        <v>10170</v>
      </c>
      <c r="AF51">
        <v>9255</v>
      </c>
      <c r="AG51">
        <v>6796</v>
      </c>
      <c r="AH51">
        <v>4896</v>
      </c>
      <c r="AI51">
        <v>4697</v>
      </c>
      <c r="AJ51">
        <v>3901</v>
      </c>
      <c r="AK51">
        <f t="shared" si="17"/>
        <v>7476.2813427723222</v>
      </c>
    </row>
    <row r="52" spans="1:37" x14ac:dyDescent="0.25">
      <c r="A52" t="s">
        <v>90</v>
      </c>
      <c r="B52" t="s">
        <v>91</v>
      </c>
      <c r="C52">
        <v>2007</v>
      </c>
      <c r="D52">
        <v>4609</v>
      </c>
      <c r="E52">
        <v>6031</v>
      </c>
      <c r="F52">
        <v>7766</v>
      </c>
      <c r="G52">
        <v>8884</v>
      </c>
      <c r="H52">
        <v>8952</v>
      </c>
      <c r="I52">
        <v>9667</v>
      </c>
      <c r="J52">
        <v>7200</v>
      </c>
      <c r="K52">
        <v>5717</v>
      </c>
      <c r="L52">
        <v>7534</v>
      </c>
      <c r="M52">
        <v>7756</v>
      </c>
      <c r="N52">
        <v>6890</v>
      </c>
      <c r="O52">
        <v>5916</v>
      </c>
      <c r="P52">
        <v>5612</v>
      </c>
      <c r="Q52">
        <v>3974</v>
      </c>
      <c r="R52">
        <f t="shared" si="16"/>
        <v>7017.9554692852253</v>
      </c>
      <c r="T52" t="s">
        <v>92</v>
      </c>
      <c r="U52" t="s">
        <v>91</v>
      </c>
      <c r="V52">
        <v>2007</v>
      </c>
      <c r="W52">
        <v>4235</v>
      </c>
      <c r="X52">
        <v>5866</v>
      </c>
      <c r="Y52">
        <v>7821</v>
      </c>
      <c r="Z52">
        <v>8936</v>
      </c>
      <c r="AA52">
        <v>9014</v>
      </c>
      <c r="AB52">
        <v>9366</v>
      </c>
      <c r="AC52">
        <v>7183</v>
      </c>
      <c r="AD52">
        <v>5501</v>
      </c>
      <c r="AE52">
        <v>7194</v>
      </c>
      <c r="AF52">
        <v>7575</v>
      </c>
      <c r="AG52">
        <v>6864</v>
      </c>
      <c r="AH52">
        <v>5176</v>
      </c>
      <c r="AI52">
        <v>5002</v>
      </c>
      <c r="AJ52">
        <v>3746</v>
      </c>
      <c r="AK52">
        <f t="shared" si="17"/>
        <v>6829.4916647636446</v>
      </c>
    </row>
    <row r="53" spans="1:37" x14ac:dyDescent="0.25">
      <c r="A53" t="s">
        <v>90</v>
      </c>
      <c r="B53" t="s">
        <v>91</v>
      </c>
      <c r="C53">
        <v>2008</v>
      </c>
      <c r="D53">
        <v>4636</v>
      </c>
      <c r="E53">
        <v>6194</v>
      </c>
      <c r="F53">
        <v>7006</v>
      </c>
      <c r="G53">
        <v>7547</v>
      </c>
      <c r="H53">
        <v>7344</v>
      </c>
      <c r="I53">
        <v>6845</v>
      </c>
      <c r="J53">
        <v>4628</v>
      </c>
      <c r="K53">
        <v>4580</v>
      </c>
      <c r="L53">
        <v>8412</v>
      </c>
      <c r="M53">
        <v>11010</v>
      </c>
      <c r="N53">
        <v>8372</v>
      </c>
      <c r="O53">
        <v>6432</v>
      </c>
      <c r="P53">
        <v>6238</v>
      </c>
      <c r="Q53">
        <v>4749</v>
      </c>
      <c r="R53">
        <f t="shared" si="16"/>
        <v>6920.6066453528201</v>
      </c>
      <c r="T53" t="s">
        <v>92</v>
      </c>
      <c r="U53" t="s">
        <v>91</v>
      </c>
      <c r="V53">
        <v>2008</v>
      </c>
      <c r="W53">
        <v>4252</v>
      </c>
      <c r="X53">
        <v>6030</v>
      </c>
      <c r="Y53">
        <v>7062</v>
      </c>
      <c r="Z53">
        <v>7600</v>
      </c>
      <c r="AA53">
        <v>7411</v>
      </c>
      <c r="AB53">
        <v>6540</v>
      </c>
      <c r="AC53">
        <v>4577</v>
      </c>
      <c r="AD53">
        <v>4425</v>
      </c>
      <c r="AE53">
        <v>8351</v>
      </c>
      <c r="AF53">
        <v>10989</v>
      </c>
      <c r="AG53">
        <v>8430</v>
      </c>
      <c r="AH53">
        <v>5567</v>
      </c>
      <c r="AI53">
        <v>5434</v>
      </c>
      <c r="AJ53">
        <v>4458</v>
      </c>
      <c r="AK53">
        <f t="shared" si="17"/>
        <v>6757.8668645809548</v>
      </c>
    </row>
    <row r="54" spans="1:37" x14ac:dyDescent="0.25">
      <c r="A54" t="s">
        <v>90</v>
      </c>
      <c r="B54" t="s">
        <v>91</v>
      </c>
      <c r="C54">
        <v>2009</v>
      </c>
      <c r="D54">
        <v>4678</v>
      </c>
      <c r="E54">
        <v>5993</v>
      </c>
      <c r="F54">
        <v>7697</v>
      </c>
      <c r="G54">
        <v>7615</v>
      </c>
      <c r="H54">
        <v>7017</v>
      </c>
      <c r="I54">
        <v>6236</v>
      </c>
      <c r="J54">
        <v>4796</v>
      </c>
      <c r="K54">
        <v>5920</v>
      </c>
      <c r="L54">
        <v>7756</v>
      </c>
      <c r="M54">
        <v>8566</v>
      </c>
      <c r="N54">
        <v>5816</v>
      </c>
      <c r="O54">
        <v>5676</v>
      </c>
      <c r="P54">
        <v>5323</v>
      </c>
      <c r="Q54">
        <v>4023</v>
      </c>
      <c r="R54">
        <f t="shared" si="16"/>
        <v>6352.7174012331579</v>
      </c>
      <c r="T54" t="s">
        <v>92</v>
      </c>
      <c r="U54" t="s">
        <v>91</v>
      </c>
      <c r="V54">
        <v>2009</v>
      </c>
      <c r="W54">
        <v>4314</v>
      </c>
      <c r="X54">
        <v>5810</v>
      </c>
      <c r="Y54">
        <v>7753</v>
      </c>
      <c r="Z54">
        <v>7669</v>
      </c>
      <c r="AA54">
        <v>7083</v>
      </c>
      <c r="AB54">
        <v>5924</v>
      </c>
      <c r="AC54">
        <v>4717</v>
      </c>
      <c r="AD54">
        <v>5610</v>
      </c>
      <c r="AE54">
        <v>7481</v>
      </c>
      <c r="AF54">
        <v>8402</v>
      </c>
      <c r="AG54">
        <v>5763</v>
      </c>
      <c r="AH54">
        <v>4876</v>
      </c>
      <c r="AI54">
        <v>4637</v>
      </c>
      <c r="AJ54">
        <v>3760</v>
      </c>
      <c r="AK54">
        <f t="shared" si="17"/>
        <v>6152.7912765471565</v>
      </c>
    </row>
    <row r="55" spans="1:37" x14ac:dyDescent="0.25">
      <c r="A55" t="s">
        <v>90</v>
      </c>
      <c r="B55" t="s">
        <v>91</v>
      </c>
      <c r="C55">
        <v>2010</v>
      </c>
      <c r="D55">
        <v>4588</v>
      </c>
      <c r="E55">
        <v>6003</v>
      </c>
      <c r="F55">
        <v>6890</v>
      </c>
      <c r="G55">
        <v>6598</v>
      </c>
      <c r="H55">
        <v>6763</v>
      </c>
      <c r="I55">
        <v>5306</v>
      </c>
      <c r="J55">
        <v>3684</v>
      </c>
      <c r="K55">
        <v>4110</v>
      </c>
      <c r="L55">
        <v>5479</v>
      </c>
      <c r="M55">
        <v>9261</v>
      </c>
      <c r="N55">
        <v>7061</v>
      </c>
      <c r="O55">
        <v>5988</v>
      </c>
      <c r="P55">
        <v>5636</v>
      </c>
      <c r="Q55">
        <v>4797</v>
      </c>
      <c r="R55">
        <f t="shared" si="16"/>
        <v>6032.0916875999083</v>
      </c>
      <c r="T55" t="s">
        <v>92</v>
      </c>
      <c r="U55" t="s">
        <v>91</v>
      </c>
      <c r="V55">
        <v>2010</v>
      </c>
      <c r="W55">
        <v>4197</v>
      </c>
      <c r="X55">
        <v>5826</v>
      </c>
      <c r="Y55">
        <v>6945</v>
      </c>
      <c r="Z55">
        <v>6653</v>
      </c>
      <c r="AA55">
        <v>6820</v>
      </c>
      <c r="AB55">
        <v>4979</v>
      </c>
      <c r="AC55">
        <v>3662</v>
      </c>
      <c r="AD55">
        <v>3994</v>
      </c>
      <c r="AE55">
        <v>5247</v>
      </c>
      <c r="AF55">
        <v>9152</v>
      </c>
      <c r="AG55">
        <v>7030</v>
      </c>
      <c r="AH55">
        <v>5125</v>
      </c>
      <c r="AI55">
        <v>4916</v>
      </c>
      <c r="AJ55">
        <v>4512</v>
      </c>
      <c r="AK55">
        <f t="shared" si="17"/>
        <v>5842.8731445535514</v>
      </c>
    </row>
    <row r="56" spans="1:37" x14ac:dyDescent="0.25">
      <c r="A56" t="s">
        <v>90</v>
      </c>
      <c r="B56" t="s">
        <v>91</v>
      </c>
      <c r="C56">
        <v>2011</v>
      </c>
      <c r="D56">
        <v>4617</v>
      </c>
      <c r="E56">
        <v>6043</v>
      </c>
      <c r="F56">
        <v>8651</v>
      </c>
      <c r="G56">
        <v>9892</v>
      </c>
      <c r="H56">
        <v>9782</v>
      </c>
      <c r="I56">
        <v>9437</v>
      </c>
      <c r="J56">
        <v>9022</v>
      </c>
      <c r="K56">
        <v>6680</v>
      </c>
      <c r="L56">
        <v>9493</v>
      </c>
      <c r="M56">
        <v>12777</v>
      </c>
      <c r="N56">
        <v>12536</v>
      </c>
      <c r="O56">
        <v>8768</v>
      </c>
      <c r="P56">
        <v>7181</v>
      </c>
      <c r="Q56">
        <v>5240</v>
      </c>
      <c r="R56">
        <f t="shared" si="16"/>
        <v>8688.0191824617486</v>
      </c>
      <c r="T56" t="s">
        <v>92</v>
      </c>
      <c r="U56" t="s">
        <v>91</v>
      </c>
      <c r="V56">
        <v>2011</v>
      </c>
      <c r="W56">
        <v>4240</v>
      </c>
      <c r="X56">
        <v>5855</v>
      </c>
      <c r="Y56">
        <v>8706</v>
      </c>
      <c r="Z56">
        <v>9941</v>
      </c>
      <c r="AA56">
        <v>9816</v>
      </c>
      <c r="AB56">
        <v>9197</v>
      </c>
      <c r="AC56">
        <v>9024</v>
      </c>
      <c r="AD56">
        <v>6388</v>
      </c>
      <c r="AE56">
        <v>9431</v>
      </c>
      <c r="AF56">
        <v>12952</v>
      </c>
      <c r="AG56">
        <v>12759</v>
      </c>
      <c r="AH56">
        <v>7869</v>
      </c>
      <c r="AI56">
        <v>6282</v>
      </c>
      <c r="AJ56">
        <v>4937</v>
      </c>
      <c r="AK56">
        <f t="shared" si="17"/>
        <v>8546.5042247088368</v>
      </c>
    </row>
    <row r="57" spans="1:37" x14ac:dyDescent="0.25">
      <c r="A57" t="s">
        <v>90</v>
      </c>
      <c r="B57" t="s">
        <v>91</v>
      </c>
      <c r="C57">
        <v>2012</v>
      </c>
      <c r="D57">
        <v>4632</v>
      </c>
      <c r="E57">
        <v>6294</v>
      </c>
      <c r="F57">
        <v>7891</v>
      </c>
      <c r="G57">
        <v>8288</v>
      </c>
      <c r="H57">
        <v>8077</v>
      </c>
      <c r="I57">
        <v>8856</v>
      </c>
      <c r="J57">
        <v>8998</v>
      </c>
      <c r="K57">
        <v>9647</v>
      </c>
      <c r="L57">
        <v>9905</v>
      </c>
      <c r="M57">
        <v>11285</v>
      </c>
      <c r="N57">
        <v>12124</v>
      </c>
      <c r="O57">
        <v>9076</v>
      </c>
      <c r="P57">
        <v>7049</v>
      </c>
      <c r="Q57">
        <v>4404</v>
      </c>
      <c r="R57">
        <f t="shared" si="16"/>
        <v>8265.4206439826448</v>
      </c>
      <c r="T57" t="s">
        <v>92</v>
      </c>
      <c r="U57" t="s">
        <v>91</v>
      </c>
      <c r="V57">
        <v>2012</v>
      </c>
      <c r="W57">
        <v>4216</v>
      </c>
      <c r="X57">
        <v>6118</v>
      </c>
      <c r="Y57">
        <v>7947</v>
      </c>
      <c r="Z57">
        <v>8341</v>
      </c>
      <c r="AA57">
        <v>8145</v>
      </c>
      <c r="AB57">
        <v>8562</v>
      </c>
      <c r="AC57">
        <v>8939</v>
      </c>
      <c r="AD57">
        <v>9529</v>
      </c>
      <c r="AE57">
        <v>9705</v>
      </c>
      <c r="AF57">
        <v>11512</v>
      </c>
      <c r="AG57">
        <v>12375</v>
      </c>
      <c r="AH57">
        <v>8251</v>
      </c>
      <c r="AI57">
        <v>6277</v>
      </c>
      <c r="AJ57">
        <v>4126</v>
      </c>
      <c r="AK57">
        <f t="shared" si="17"/>
        <v>8130.270838090888</v>
      </c>
    </row>
    <row r="58" spans="1:37" x14ac:dyDescent="0.25">
      <c r="A58" t="s">
        <v>90</v>
      </c>
      <c r="B58" t="s">
        <v>91</v>
      </c>
      <c r="C58">
        <v>2013</v>
      </c>
      <c r="D58">
        <v>4590</v>
      </c>
      <c r="E58">
        <v>6575</v>
      </c>
      <c r="F58">
        <v>8525</v>
      </c>
      <c r="G58">
        <v>8608</v>
      </c>
      <c r="H58">
        <v>8492</v>
      </c>
      <c r="I58">
        <v>7602</v>
      </c>
      <c r="J58">
        <v>6893</v>
      </c>
      <c r="K58">
        <v>5644</v>
      </c>
      <c r="L58">
        <v>8524</v>
      </c>
      <c r="M58">
        <v>8879</v>
      </c>
      <c r="N58">
        <v>7832</v>
      </c>
      <c r="O58">
        <v>6575</v>
      </c>
      <c r="P58">
        <v>6336</v>
      </c>
      <c r="Q58">
        <v>5290</v>
      </c>
      <c r="R58">
        <f t="shared" si="16"/>
        <v>7299.3988353505365</v>
      </c>
      <c r="T58" t="s">
        <v>92</v>
      </c>
      <c r="U58" t="s">
        <v>91</v>
      </c>
      <c r="V58">
        <v>2013</v>
      </c>
      <c r="W58">
        <v>4219</v>
      </c>
      <c r="X58">
        <v>6381</v>
      </c>
      <c r="Y58">
        <v>8576</v>
      </c>
      <c r="Z58">
        <v>8662</v>
      </c>
      <c r="AA58">
        <v>8550</v>
      </c>
      <c r="AB58">
        <v>7295</v>
      </c>
      <c r="AC58">
        <v>6777</v>
      </c>
      <c r="AD58">
        <v>5392</v>
      </c>
      <c r="AE58">
        <v>8301</v>
      </c>
      <c r="AF58">
        <v>8712</v>
      </c>
      <c r="AG58">
        <v>7828</v>
      </c>
      <c r="AH58">
        <v>5817</v>
      </c>
      <c r="AI58">
        <v>5679</v>
      </c>
      <c r="AJ58">
        <v>5023</v>
      </c>
      <c r="AK58">
        <f t="shared" si="17"/>
        <v>7109.2263073761133</v>
      </c>
    </row>
    <row r="59" spans="1:37" x14ac:dyDescent="0.25">
      <c r="A59" t="s">
        <v>90</v>
      </c>
      <c r="B59" t="s">
        <v>91</v>
      </c>
      <c r="C59">
        <v>2014</v>
      </c>
      <c r="D59">
        <v>4624</v>
      </c>
      <c r="E59">
        <v>6257</v>
      </c>
      <c r="F59">
        <v>7128</v>
      </c>
      <c r="G59">
        <v>7300</v>
      </c>
      <c r="H59">
        <v>7279</v>
      </c>
      <c r="I59">
        <v>9057</v>
      </c>
      <c r="J59">
        <v>6470</v>
      </c>
      <c r="K59">
        <v>7294</v>
      </c>
      <c r="L59">
        <v>9173</v>
      </c>
      <c r="M59">
        <v>8659</v>
      </c>
      <c r="N59">
        <v>8624</v>
      </c>
      <c r="O59">
        <v>6458</v>
      </c>
      <c r="P59">
        <v>6259</v>
      </c>
      <c r="Q59">
        <v>4820</v>
      </c>
      <c r="R59">
        <f t="shared" si="16"/>
        <v>7184.6921671614527</v>
      </c>
      <c r="T59" t="s">
        <v>92</v>
      </c>
      <c r="U59" t="s">
        <v>91</v>
      </c>
      <c r="V59">
        <v>2014</v>
      </c>
      <c r="W59">
        <v>4232</v>
      </c>
      <c r="X59">
        <v>6086</v>
      </c>
      <c r="Y59">
        <v>7183</v>
      </c>
      <c r="Z59">
        <v>7354</v>
      </c>
      <c r="AA59">
        <v>7337</v>
      </c>
      <c r="AB59">
        <v>8833</v>
      </c>
      <c r="AC59">
        <v>6417</v>
      </c>
      <c r="AD59">
        <v>7002</v>
      </c>
      <c r="AE59">
        <v>8954</v>
      </c>
      <c r="AF59">
        <v>8499</v>
      </c>
      <c r="AG59">
        <v>8652</v>
      </c>
      <c r="AH59">
        <v>5632</v>
      </c>
      <c r="AI59">
        <v>5499</v>
      </c>
      <c r="AJ59">
        <v>4577</v>
      </c>
      <c r="AK59">
        <f t="shared" si="17"/>
        <v>7001.2460607444618</v>
      </c>
    </row>
    <row r="60" spans="1:37" x14ac:dyDescent="0.25">
      <c r="A60" t="s">
        <v>90</v>
      </c>
      <c r="B60" t="s">
        <v>91</v>
      </c>
      <c r="C60">
        <v>2015</v>
      </c>
      <c r="D60">
        <v>4598</v>
      </c>
      <c r="E60">
        <v>6284</v>
      </c>
      <c r="F60">
        <v>7972</v>
      </c>
      <c r="G60">
        <v>10037</v>
      </c>
      <c r="H60">
        <v>11827</v>
      </c>
      <c r="I60">
        <v>10503</v>
      </c>
      <c r="J60">
        <v>7252</v>
      </c>
      <c r="K60">
        <v>4637</v>
      </c>
      <c r="L60">
        <v>5754</v>
      </c>
      <c r="M60">
        <v>5647</v>
      </c>
      <c r="N60">
        <v>4466</v>
      </c>
      <c r="O60">
        <v>5510</v>
      </c>
      <c r="P60">
        <v>5446</v>
      </c>
      <c r="Q60">
        <v>4773</v>
      </c>
      <c r="R60">
        <f t="shared" si="16"/>
        <v>6913.7087234528435</v>
      </c>
      <c r="T60" t="s">
        <v>92</v>
      </c>
      <c r="U60" t="s">
        <v>91</v>
      </c>
      <c r="V60">
        <v>2015</v>
      </c>
      <c r="W60">
        <v>4225</v>
      </c>
      <c r="X60">
        <v>6096</v>
      </c>
      <c r="Y60">
        <v>8025</v>
      </c>
      <c r="Z60">
        <v>10058</v>
      </c>
      <c r="AA60">
        <v>11850</v>
      </c>
      <c r="AB60">
        <v>10387</v>
      </c>
      <c r="AC60">
        <v>7196</v>
      </c>
      <c r="AD60">
        <v>4506</v>
      </c>
      <c r="AE60">
        <v>5523</v>
      </c>
      <c r="AF60">
        <v>5496</v>
      </c>
      <c r="AG60">
        <v>4469</v>
      </c>
      <c r="AH60">
        <v>4927</v>
      </c>
      <c r="AI60">
        <v>4923</v>
      </c>
      <c r="AJ60">
        <v>4540</v>
      </c>
      <c r="AK60">
        <f t="shared" si="17"/>
        <v>6759.2780315140444</v>
      </c>
    </row>
    <row r="61" spans="1:37" x14ac:dyDescent="0.25">
      <c r="A61" t="s">
        <v>90</v>
      </c>
      <c r="B61" t="s">
        <v>91</v>
      </c>
      <c r="C61">
        <v>2016</v>
      </c>
      <c r="D61">
        <v>4827</v>
      </c>
      <c r="E61">
        <v>6028</v>
      </c>
      <c r="F61">
        <v>7900</v>
      </c>
      <c r="G61">
        <v>8823</v>
      </c>
      <c r="H61">
        <v>8935</v>
      </c>
      <c r="I61">
        <v>9228</v>
      </c>
      <c r="J61">
        <v>7436</v>
      </c>
      <c r="K61">
        <v>8838</v>
      </c>
      <c r="L61">
        <v>8106</v>
      </c>
      <c r="M61">
        <v>6658</v>
      </c>
      <c r="N61">
        <v>4792</v>
      </c>
      <c r="O61">
        <v>5573</v>
      </c>
      <c r="P61">
        <v>5348</v>
      </c>
      <c r="Q61">
        <v>4655</v>
      </c>
      <c r="R61">
        <f t="shared" si="16"/>
        <v>6952.2813427723222</v>
      </c>
      <c r="T61" t="s">
        <v>92</v>
      </c>
      <c r="U61" t="s">
        <v>91</v>
      </c>
      <c r="V61">
        <v>2016</v>
      </c>
      <c r="W61">
        <v>4513</v>
      </c>
      <c r="X61">
        <v>5848</v>
      </c>
      <c r="Y61">
        <v>7954</v>
      </c>
      <c r="Z61">
        <v>8877</v>
      </c>
      <c r="AA61">
        <v>9025</v>
      </c>
      <c r="AB61">
        <v>9041</v>
      </c>
      <c r="AC61">
        <v>7374</v>
      </c>
      <c r="AD61">
        <v>8618</v>
      </c>
      <c r="AE61">
        <v>7826</v>
      </c>
      <c r="AF61">
        <v>6477</v>
      </c>
      <c r="AG61">
        <v>4763</v>
      </c>
      <c r="AH61">
        <v>4866</v>
      </c>
      <c r="AI61">
        <v>4787</v>
      </c>
      <c r="AJ61">
        <v>4388</v>
      </c>
      <c r="AK61">
        <f t="shared" si="17"/>
        <v>6782.7146608814801</v>
      </c>
    </row>
    <row r="62" spans="1:37" x14ac:dyDescent="0.25">
      <c r="A62" t="s">
        <v>90</v>
      </c>
      <c r="B62" t="s">
        <v>91</v>
      </c>
      <c r="C62">
        <v>2017</v>
      </c>
      <c r="D62">
        <v>5292</v>
      </c>
      <c r="E62">
        <v>9168</v>
      </c>
      <c r="F62">
        <v>7845</v>
      </c>
      <c r="G62">
        <v>8870</v>
      </c>
      <c r="H62">
        <v>11096</v>
      </c>
      <c r="I62">
        <v>12172</v>
      </c>
      <c r="J62">
        <v>11613</v>
      </c>
      <c r="K62">
        <v>10895</v>
      </c>
      <c r="L62">
        <v>11113</v>
      </c>
      <c r="M62">
        <v>11414</v>
      </c>
      <c r="N62">
        <v>7347</v>
      </c>
      <c r="O62">
        <v>6159</v>
      </c>
      <c r="P62">
        <v>5816</v>
      </c>
      <c r="Q62">
        <v>4527</v>
      </c>
      <c r="R62">
        <f t="shared" si="16"/>
        <v>8818.284083124001</v>
      </c>
      <c r="T62" t="s">
        <v>92</v>
      </c>
      <c r="U62" t="s">
        <v>91</v>
      </c>
      <c r="V62">
        <v>2017</v>
      </c>
      <c r="W62">
        <v>4892</v>
      </c>
      <c r="X62">
        <v>9027</v>
      </c>
      <c r="Y62">
        <v>7901</v>
      </c>
      <c r="Z62">
        <v>8920</v>
      </c>
      <c r="AA62">
        <v>11094</v>
      </c>
      <c r="AB62">
        <v>12233</v>
      </c>
      <c r="AC62">
        <v>11657</v>
      </c>
      <c r="AD62">
        <v>10847</v>
      </c>
      <c r="AE62">
        <v>11064</v>
      </c>
      <c r="AF62">
        <v>11479</v>
      </c>
      <c r="AG62">
        <v>7320</v>
      </c>
      <c r="AH62">
        <v>5310</v>
      </c>
      <c r="AI62">
        <v>5039</v>
      </c>
      <c r="AJ62">
        <v>4236</v>
      </c>
      <c r="AK62">
        <f t="shared" si="17"/>
        <v>8692.5878054350305</v>
      </c>
    </row>
    <row r="63" spans="1:37" x14ac:dyDescent="0.25">
      <c r="A63" t="s">
        <v>90</v>
      </c>
      <c r="B63" t="s">
        <v>91</v>
      </c>
      <c r="C63">
        <v>2018</v>
      </c>
      <c r="D63">
        <v>4565</v>
      </c>
      <c r="E63">
        <v>5705</v>
      </c>
      <c r="F63">
        <v>8622</v>
      </c>
      <c r="G63">
        <v>10181</v>
      </c>
      <c r="H63">
        <v>10023</v>
      </c>
      <c r="I63">
        <v>9735</v>
      </c>
      <c r="J63">
        <v>7927</v>
      </c>
      <c r="K63">
        <v>7870</v>
      </c>
      <c r="L63">
        <v>11196</v>
      </c>
      <c r="M63">
        <v>10088</v>
      </c>
      <c r="N63">
        <v>6444</v>
      </c>
      <c r="O63">
        <v>5613</v>
      </c>
      <c r="P63">
        <v>5553</v>
      </c>
      <c r="Q63">
        <v>4490</v>
      </c>
      <c r="R63">
        <f t="shared" si="16"/>
        <v>7868.9792189997715</v>
      </c>
      <c r="T63" t="s">
        <v>92</v>
      </c>
      <c r="U63" t="s">
        <v>91</v>
      </c>
      <c r="V63">
        <v>2018</v>
      </c>
      <c r="W63">
        <v>4149</v>
      </c>
      <c r="X63">
        <v>5507</v>
      </c>
      <c r="Y63">
        <v>8676</v>
      </c>
      <c r="Z63">
        <v>10206</v>
      </c>
      <c r="AA63">
        <v>10100</v>
      </c>
      <c r="AB63">
        <v>9505</v>
      </c>
      <c r="AC63">
        <v>7834</v>
      </c>
      <c r="AD63">
        <v>7509</v>
      </c>
      <c r="AE63">
        <v>11287</v>
      </c>
      <c r="AF63">
        <v>10105</v>
      </c>
      <c r="AG63">
        <v>6403</v>
      </c>
      <c r="AH63">
        <v>4890</v>
      </c>
      <c r="AI63">
        <v>4866</v>
      </c>
      <c r="AJ63">
        <v>4214</v>
      </c>
      <c r="AK63">
        <f t="shared" si="17"/>
        <v>7714.9435944279512</v>
      </c>
    </row>
    <row r="65" spans="1:37" x14ac:dyDescent="0.25">
      <c r="A65" s="147" t="s">
        <v>27</v>
      </c>
      <c r="B65" s="147"/>
      <c r="C65" s="147"/>
      <c r="D65">
        <f>MEDIAN(D34:D63)</f>
        <v>4620.5</v>
      </c>
      <c r="E65">
        <f t="shared" ref="E65:Q65" si="18">MEDIAN(E34:E63)</f>
        <v>6270.5</v>
      </c>
      <c r="F65">
        <f t="shared" si="18"/>
        <v>7868</v>
      </c>
      <c r="G65">
        <f t="shared" si="18"/>
        <v>8559</v>
      </c>
      <c r="H65">
        <f t="shared" si="18"/>
        <v>8808.5</v>
      </c>
      <c r="I65">
        <f t="shared" si="18"/>
        <v>8079</v>
      </c>
      <c r="J65">
        <f t="shared" si="18"/>
        <v>6635</v>
      </c>
      <c r="K65">
        <f t="shared" si="18"/>
        <v>6146.5</v>
      </c>
      <c r="L65">
        <f t="shared" si="18"/>
        <v>7719</v>
      </c>
      <c r="M65">
        <f t="shared" si="18"/>
        <v>8669.5</v>
      </c>
      <c r="N65">
        <f t="shared" si="18"/>
        <v>7224.5</v>
      </c>
      <c r="O65">
        <f t="shared" si="18"/>
        <v>6367.5</v>
      </c>
      <c r="P65">
        <f t="shared" si="18"/>
        <v>5985.5</v>
      </c>
      <c r="Q65">
        <f t="shared" si="18"/>
        <v>4728.5</v>
      </c>
      <c r="R65">
        <f>MEDIAN(R34:R63)</f>
        <v>7044.9967458323827</v>
      </c>
      <c r="T65" s="147" t="s">
        <v>27</v>
      </c>
      <c r="U65" s="147"/>
      <c r="V65" s="147"/>
      <c r="W65">
        <f>MEDIAN(W34:W63)</f>
        <v>4233.5</v>
      </c>
      <c r="X65">
        <f t="shared" ref="X65:AJ65" si="19">MEDIAN(X34:X63)</f>
        <v>6091</v>
      </c>
      <c r="Y65">
        <f t="shared" si="19"/>
        <v>7922.5</v>
      </c>
      <c r="Z65">
        <f t="shared" si="19"/>
        <v>8612.5</v>
      </c>
      <c r="AA65">
        <f t="shared" si="19"/>
        <v>8887.5</v>
      </c>
      <c r="AB65">
        <f t="shared" si="19"/>
        <v>7819</v>
      </c>
      <c r="AC65">
        <f t="shared" si="19"/>
        <v>6562.5</v>
      </c>
      <c r="AD65">
        <f t="shared" si="19"/>
        <v>5922.5</v>
      </c>
      <c r="AE65">
        <f t="shared" si="19"/>
        <v>7462</v>
      </c>
      <c r="AF65">
        <f t="shared" si="19"/>
        <v>8493</v>
      </c>
      <c r="AG65">
        <f t="shared" si="19"/>
        <v>7202</v>
      </c>
      <c r="AH65">
        <f t="shared" si="19"/>
        <v>5549.5</v>
      </c>
      <c r="AI65">
        <f t="shared" si="19"/>
        <v>5312</v>
      </c>
      <c r="AJ65">
        <f t="shared" si="19"/>
        <v>4448</v>
      </c>
      <c r="AK65">
        <f>MEDIAN(AK34:AK63)</f>
        <v>6863.513245033113</v>
      </c>
    </row>
    <row r="66" spans="1:37" x14ac:dyDescent="0.25">
      <c r="A66" s="147" t="s">
        <v>19</v>
      </c>
      <c r="B66" s="147" t="s">
        <v>19</v>
      </c>
      <c r="C66" s="147"/>
      <c r="D66">
        <f>AVERAGE(D34:D63)</f>
        <v>4683.5333333333338</v>
      </c>
      <c r="E66">
        <f t="shared" ref="E66:R66" si="20">AVERAGE(E34:E63)</f>
        <v>6485.3</v>
      </c>
      <c r="F66">
        <f t="shared" si="20"/>
        <v>7800.9666666666662</v>
      </c>
      <c r="G66">
        <f t="shared" si="20"/>
        <v>8511.2666666666664</v>
      </c>
      <c r="H66">
        <f t="shared" si="20"/>
        <v>8774.7000000000007</v>
      </c>
      <c r="I66">
        <f t="shared" si="20"/>
        <v>8300.2999999999993</v>
      </c>
      <c r="J66">
        <f t="shared" si="20"/>
        <v>6545.8</v>
      </c>
      <c r="K66">
        <f t="shared" si="20"/>
        <v>6620.4333333333334</v>
      </c>
      <c r="L66">
        <f t="shared" si="20"/>
        <v>8084.4333333333334</v>
      </c>
      <c r="M66">
        <f t="shared" si="20"/>
        <v>8701.7666666666664</v>
      </c>
      <c r="N66">
        <f t="shared" si="20"/>
        <v>7680.5</v>
      </c>
      <c r="O66">
        <f t="shared" si="20"/>
        <v>6703.1333333333332</v>
      </c>
      <c r="P66">
        <f t="shared" si="20"/>
        <v>6307.9333333333334</v>
      </c>
      <c r="Q66">
        <f t="shared" si="20"/>
        <v>4774.3</v>
      </c>
      <c r="R66">
        <f t="shared" si="20"/>
        <v>7233.9117606759528</v>
      </c>
      <c r="T66" s="147" t="s">
        <v>19</v>
      </c>
      <c r="U66" s="147" t="s">
        <v>19</v>
      </c>
      <c r="V66" s="147"/>
      <c r="W66">
        <f>AVERAGE(W34:W63)</f>
        <v>4318.333333333333</v>
      </c>
      <c r="X66">
        <f t="shared" ref="X66:AK66" si="21">AVERAGE(X34:X63)</f>
        <v>6309.6333333333332</v>
      </c>
      <c r="Y66">
        <f t="shared" si="21"/>
        <v>7854.1</v>
      </c>
      <c r="Z66">
        <f t="shared" si="21"/>
        <v>8556.1</v>
      </c>
      <c r="AA66">
        <f t="shared" si="21"/>
        <v>8820.6666666666661</v>
      </c>
      <c r="AB66">
        <f t="shared" si="21"/>
        <v>8064.7</v>
      </c>
      <c r="AC66">
        <f t="shared" si="21"/>
        <v>6479.4333333333334</v>
      </c>
      <c r="AD66">
        <f t="shared" si="21"/>
        <v>6420.6</v>
      </c>
      <c r="AE66">
        <f t="shared" si="21"/>
        <v>7888.4333333333334</v>
      </c>
      <c r="AF66">
        <f t="shared" si="21"/>
        <v>8612.9333333333325</v>
      </c>
      <c r="AG66">
        <f t="shared" si="21"/>
        <v>7704.2333333333336</v>
      </c>
      <c r="AH66">
        <f t="shared" si="21"/>
        <v>5910.3</v>
      </c>
      <c r="AI66">
        <f t="shared" si="21"/>
        <v>5577</v>
      </c>
      <c r="AJ66">
        <f t="shared" si="21"/>
        <v>4512.7666666666664</v>
      </c>
      <c r="AK66">
        <f t="shared" si="21"/>
        <v>7061.3098043693371</v>
      </c>
    </row>
  </sheetData>
  <mergeCells count="8">
    <mergeCell ref="A66:C66"/>
    <mergeCell ref="T65:V65"/>
    <mergeCell ref="T66:V66"/>
    <mergeCell ref="AA1:AC1"/>
    <mergeCell ref="U20:AJ20"/>
    <mergeCell ref="U25:AJ25"/>
    <mergeCell ref="V1:X1"/>
    <mergeCell ref="A65:C6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48A83-8314-4F0B-AB2C-6D70B67F341B}">
  <dimension ref="A1:BA65"/>
  <sheetViews>
    <sheetView workbookViewId="0">
      <pane xSplit="3" ySplit="2" topLeftCell="D3" activePane="bottomRight" state="frozen"/>
      <selection pane="topRight" activeCell="D1" sqref="D1"/>
      <selection pane="bottomLeft" activeCell="A2" sqref="A2"/>
      <selection pane="bottomRight" activeCell="B53" sqref="B53"/>
    </sheetView>
  </sheetViews>
  <sheetFormatPr defaultRowHeight="15" x14ac:dyDescent="0.25"/>
  <cols>
    <col min="2" max="2" width="25.7109375" bestFit="1" customWidth="1"/>
    <col min="20" max="20" width="30.5703125" hidden="1" customWidth="1"/>
    <col min="21" max="21" width="0" hidden="1" customWidth="1"/>
    <col min="38" max="39" width="0" hidden="1" customWidth="1"/>
  </cols>
  <sheetData>
    <row r="1" spans="1:53" x14ac:dyDescent="0.25">
      <c r="D1">
        <v>744</v>
      </c>
      <c r="E1">
        <v>719</v>
      </c>
      <c r="F1">
        <v>744</v>
      </c>
      <c r="G1">
        <v>744</v>
      </c>
      <c r="H1">
        <v>672</v>
      </c>
      <c r="I1">
        <v>743</v>
      </c>
      <c r="J1">
        <v>360</v>
      </c>
      <c r="K1">
        <v>360</v>
      </c>
      <c r="L1">
        <v>744</v>
      </c>
      <c r="M1">
        <v>720</v>
      </c>
      <c r="N1">
        <v>744</v>
      </c>
      <c r="O1">
        <v>360</v>
      </c>
      <c r="P1">
        <v>384</v>
      </c>
      <c r="Q1">
        <v>720</v>
      </c>
      <c r="V1">
        <v>744</v>
      </c>
      <c r="W1">
        <v>719</v>
      </c>
      <c r="X1">
        <v>744</v>
      </c>
      <c r="Y1">
        <v>744</v>
      </c>
      <c r="Z1">
        <v>672</v>
      </c>
      <c r="AA1">
        <v>743</v>
      </c>
      <c r="AB1">
        <v>360</v>
      </c>
      <c r="AC1">
        <v>360</v>
      </c>
      <c r="AD1">
        <v>744</v>
      </c>
      <c r="AE1">
        <v>720</v>
      </c>
      <c r="AF1">
        <v>744</v>
      </c>
      <c r="AG1">
        <v>360</v>
      </c>
      <c r="AH1">
        <v>384</v>
      </c>
      <c r="AI1">
        <v>720</v>
      </c>
      <c r="AN1">
        <v>744</v>
      </c>
      <c r="AO1">
        <v>719</v>
      </c>
      <c r="AP1">
        <v>744</v>
      </c>
      <c r="AQ1">
        <v>744</v>
      </c>
      <c r="AR1">
        <v>672</v>
      </c>
      <c r="AS1">
        <v>743</v>
      </c>
      <c r="AT1">
        <v>360</v>
      </c>
      <c r="AU1">
        <v>360</v>
      </c>
      <c r="AV1">
        <v>744</v>
      </c>
      <c r="AW1">
        <v>720</v>
      </c>
      <c r="AX1">
        <v>744</v>
      </c>
      <c r="AY1">
        <v>360</v>
      </c>
      <c r="AZ1">
        <v>384</v>
      </c>
      <c r="BA1">
        <v>720</v>
      </c>
    </row>
    <row r="2" spans="1:53" x14ac:dyDescent="0.25">
      <c r="A2" t="s">
        <v>73</v>
      </c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S2" t="s">
        <v>73</v>
      </c>
      <c r="T2" t="s">
        <v>74</v>
      </c>
      <c r="U2" t="s">
        <v>75</v>
      </c>
      <c r="V2" t="s">
        <v>76</v>
      </c>
      <c r="W2" t="s">
        <v>77</v>
      </c>
      <c r="X2" t="s">
        <v>78</v>
      </c>
      <c r="Y2" t="s">
        <v>79</v>
      </c>
      <c r="Z2" t="s">
        <v>80</v>
      </c>
      <c r="AA2" t="s">
        <v>81</v>
      </c>
      <c r="AB2" t="s">
        <v>82</v>
      </c>
      <c r="AC2" t="s">
        <v>83</v>
      </c>
      <c r="AD2" t="s">
        <v>84</v>
      </c>
      <c r="AE2" t="s">
        <v>85</v>
      </c>
      <c r="AF2" t="s">
        <v>86</v>
      </c>
      <c r="AG2" t="s">
        <v>87</v>
      </c>
      <c r="AH2" t="s">
        <v>88</v>
      </c>
      <c r="AI2" t="s">
        <v>89</v>
      </c>
      <c r="AK2" t="s">
        <v>73</v>
      </c>
      <c r="AL2" t="s">
        <v>74</v>
      </c>
      <c r="AM2" t="s">
        <v>75</v>
      </c>
      <c r="AN2" t="s">
        <v>76</v>
      </c>
      <c r="AO2" t="s">
        <v>77</v>
      </c>
      <c r="AP2" t="s">
        <v>78</v>
      </c>
      <c r="AQ2" t="s">
        <v>79</v>
      </c>
      <c r="AR2" t="s">
        <v>80</v>
      </c>
      <c r="AS2" t="s">
        <v>81</v>
      </c>
      <c r="AT2" t="s">
        <v>82</v>
      </c>
      <c r="AU2" t="s">
        <v>83</v>
      </c>
      <c r="AV2" t="s">
        <v>84</v>
      </c>
      <c r="AW2" t="s">
        <v>85</v>
      </c>
      <c r="AX2" t="s">
        <v>86</v>
      </c>
      <c r="AY2" t="s">
        <v>87</v>
      </c>
      <c r="AZ2" t="s">
        <v>88</v>
      </c>
      <c r="BA2" t="s">
        <v>89</v>
      </c>
    </row>
    <row r="3" spans="1:53" x14ac:dyDescent="0.25">
      <c r="A3" t="s">
        <v>90</v>
      </c>
      <c r="B3" t="s">
        <v>93</v>
      </c>
      <c r="C3">
        <v>1989</v>
      </c>
      <c r="D3">
        <v>4664.1947580645201</v>
      </c>
      <c r="E3">
        <v>5753.6678720445097</v>
      </c>
      <c r="F3">
        <v>7733.1409946236499</v>
      </c>
      <c r="G3">
        <v>7212.4928763440903</v>
      </c>
      <c r="H3">
        <v>7027.8252976190497</v>
      </c>
      <c r="I3">
        <v>7424.50417227456</v>
      </c>
      <c r="J3">
        <v>6321.5163888888901</v>
      </c>
      <c r="K3">
        <v>8358.2855555555507</v>
      </c>
      <c r="L3">
        <v>7153.0229838709702</v>
      </c>
      <c r="M3">
        <v>6847.4523611111099</v>
      </c>
      <c r="N3">
        <v>5675.4311827956999</v>
      </c>
      <c r="O3">
        <v>5957.6302777777801</v>
      </c>
      <c r="P3">
        <v>5908.3460937500004</v>
      </c>
      <c r="Q3">
        <v>4718.4744444444405</v>
      </c>
      <c r="S3" t="s">
        <v>92</v>
      </c>
      <c r="T3" t="s">
        <v>93</v>
      </c>
      <c r="U3">
        <v>1989</v>
      </c>
      <c r="V3">
        <v>4373.7716397849499</v>
      </c>
      <c r="W3">
        <v>5600.4632823365801</v>
      </c>
      <c r="X3">
        <v>7788.08293010753</v>
      </c>
      <c r="Y3">
        <v>7266.6086021505398</v>
      </c>
      <c r="Z3">
        <v>7087.2925595238103</v>
      </c>
      <c r="AA3">
        <v>7152.5612382234203</v>
      </c>
      <c r="AB3">
        <v>6213.8583333333299</v>
      </c>
      <c r="AC3">
        <v>8064.5463888888899</v>
      </c>
      <c r="AD3">
        <v>6836.7751344086</v>
      </c>
      <c r="AE3">
        <v>6663.4566666666697</v>
      </c>
      <c r="AF3">
        <v>5634.3612903225803</v>
      </c>
      <c r="AG3">
        <v>5178.5191666666697</v>
      </c>
      <c r="AH3">
        <v>5154.1929687499996</v>
      </c>
      <c r="AI3">
        <v>4437.7104166666704</v>
      </c>
      <c r="AK3" t="s">
        <v>94</v>
      </c>
      <c r="AL3" t="s">
        <v>93</v>
      </c>
      <c r="AM3">
        <v>1989</v>
      </c>
      <c r="AN3">
        <f t="shared" ref="AN3:AN36" si="0">V3-D3</f>
        <v>-290.42311827957019</v>
      </c>
      <c r="AO3">
        <f t="shared" ref="AO3:AO36" si="1">W3-E3</f>
        <v>-153.2045897079297</v>
      </c>
      <c r="AP3">
        <f t="shared" ref="AP3:AP36" si="2">X3-F3</f>
        <v>54.941935483880115</v>
      </c>
      <c r="AQ3">
        <f t="shared" ref="AQ3:AQ36" si="3">Y3-G3</f>
        <v>54.115725806449518</v>
      </c>
      <c r="AR3">
        <f t="shared" ref="AR3:AR36" si="4">Z3-H3</f>
        <v>59.467261904760562</v>
      </c>
      <c r="AS3">
        <f t="shared" ref="AS3:AS36" si="5">AA3-I3</f>
        <v>-271.94293405113967</v>
      </c>
      <c r="AT3">
        <f t="shared" ref="AT3:AT36" si="6">AB3-J3</f>
        <v>-107.65805555556017</v>
      </c>
      <c r="AU3">
        <f t="shared" ref="AU3:AU36" si="7">AC3-K3</f>
        <v>-293.73916666666082</v>
      </c>
      <c r="AV3">
        <f t="shared" ref="AV3:AV36" si="8">AD3-L3</f>
        <v>-316.24784946237014</v>
      </c>
      <c r="AW3">
        <f t="shared" ref="AW3:AW36" si="9">AE3-M3</f>
        <v>-183.99569444444023</v>
      </c>
      <c r="AX3">
        <f t="shared" ref="AX3:AX36" si="10">AF3-N3</f>
        <v>-41.06989247311958</v>
      </c>
      <c r="AY3">
        <f t="shared" ref="AY3:AY36" si="11">AG3-O3</f>
        <v>-779.1111111111104</v>
      </c>
      <c r="AZ3">
        <f t="shared" ref="AZ3:AZ36" si="12">AH3-P3</f>
        <v>-754.15312500000073</v>
      </c>
      <c r="BA3">
        <f t="shared" ref="BA3:BA36" si="13">AI3-Q3</f>
        <v>-280.76402777777002</v>
      </c>
    </row>
    <row r="4" spans="1:53" x14ac:dyDescent="0.25">
      <c r="A4" t="s">
        <v>90</v>
      </c>
      <c r="B4" t="s">
        <v>93</v>
      </c>
      <c r="C4">
        <v>1990</v>
      </c>
      <c r="D4">
        <v>4544.6002688172002</v>
      </c>
      <c r="E4">
        <v>6232.4107093185003</v>
      </c>
      <c r="F4">
        <v>8220.6228494623701</v>
      </c>
      <c r="G4">
        <v>9317.2846774193495</v>
      </c>
      <c r="H4">
        <v>9926.6867559523798</v>
      </c>
      <c r="I4">
        <v>7515.7088829071299</v>
      </c>
      <c r="J4">
        <v>6799.7741666666698</v>
      </c>
      <c r="K4">
        <v>7382.9702777777802</v>
      </c>
      <c r="L4">
        <v>7153.9525537634399</v>
      </c>
      <c r="M4">
        <v>9399.8180555555591</v>
      </c>
      <c r="N4">
        <v>8745.2724462365604</v>
      </c>
      <c r="O4">
        <v>7401.5416666666697</v>
      </c>
      <c r="P4">
        <v>7396.0263020833299</v>
      </c>
      <c r="Q4">
        <v>4942.3643055555503</v>
      </c>
      <c r="S4" t="s">
        <v>92</v>
      </c>
      <c r="T4" t="s">
        <v>93</v>
      </c>
      <c r="U4">
        <v>1990</v>
      </c>
      <c r="V4">
        <v>4174.6290322580699</v>
      </c>
      <c r="W4">
        <v>6050.2689847009697</v>
      </c>
      <c r="X4">
        <v>8274.8533602150601</v>
      </c>
      <c r="Y4">
        <v>9368.8864247311794</v>
      </c>
      <c r="Z4">
        <v>10024.4422619048</v>
      </c>
      <c r="AA4">
        <v>7232.7734858680997</v>
      </c>
      <c r="AB4">
        <v>6708.1691666666702</v>
      </c>
      <c r="AC4">
        <v>7069.9805555555604</v>
      </c>
      <c r="AD4">
        <v>6836.05120967742</v>
      </c>
      <c r="AE4">
        <v>9364.1197222222199</v>
      </c>
      <c r="AF4">
        <v>8751.4079301075308</v>
      </c>
      <c r="AG4">
        <v>6605.5577777777798</v>
      </c>
      <c r="AH4">
        <v>6564.3317708333298</v>
      </c>
      <c r="AI4">
        <v>4699.1966666666704</v>
      </c>
      <c r="AK4" t="s">
        <v>94</v>
      </c>
      <c r="AL4" t="s">
        <v>93</v>
      </c>
      <c r="AM4">
        <v>1990</v>
      </c>
      <c r="AN4">
        <f t="shared" si="0"/>
        <v>-369.97123655913038</v>
      </c>
      <c r="AO4">
        <f t="shared" si="1"/>
        <v>-182.1417246175306</v>
      </c>
      <c r="AP4">
        <f t="shared" si="2"/>
        <v>54.230510752689952</v>
      </c>
      <c r="AQ4">
        <f t="shared" si="3"/>
        <v>51.601747311829968</v>
      </c>
      <c r="AR4">
        <f t="shared" si="4"/>
        <v>97.755505952420208</v>
      </c>
      <c r="AS4">
        <f t="shared" si="5"/>
        <v>-282.93539703903025</v>
      </c>
      <c r="AT4">
        <f t="shared" si="6"/>
        <v>-91.604999999999563</v>
      </c>
      <c r="AU4">
        <f t="shared" si="7"/>
        <v>-312.98972222221983</v>
      </c>
      <c r="AV4">
        <f t="shared" si="8"/>
        <v>-317.90134408601989</v>
      </c>
      <c r="AW4">
        <f t="shared" si="9"/>
        <v>-35.698333333339178</v>
      </c>
      <c r="AX4">
        <f t="shared" si="10"/>
        <v>6.1354838709703472</v>
      </c>
      <c r="AY4">
        <f t="shared" si="11"/>
        <v>-795.98388888888985</v>
      </c>
      <c r="AZ4">
        <f t="shared" si="12"/>
        <v>-831.69453125000018</v>
      </c>
      <c r="BA4">
        <f t="shared" si="13"/>
        <v>-243.16763888887999</v>
      </c>
    </row>
    <row r="5" spans="1:53" x14ac:dyDescent="0.25">
      <c r="A5" t="s">
        <v>90</v>
      </c>
      <c r="B5" t="s">
        <v>93</v>
      </c>
      <c r="C5">
        <v>1991</v>
      </c>
      <c r="D5">
        <v>4528.9888440860204</v>
      </c>
      <c r="E5">
        <v>7129.4605006954098</v>
      </c>
      <c r="F5">
        <v>7905.9784946236596</v>
      </c>
      <c r="G5">
        <v>10435.172983871</v>
      </c>
      <c r="H5">
        <v>11006.643452381</v>
      </c>
      <c r="I5">
        <v>9307.4286675639305</v>
      </c>
      <c r="J5">
        <v>7115.09666666667</v>
      </c>
      <c r="K5">
        <v>6332.3619444444403</v>
      </c>
      <c r="L5">
        <v>7985.7740591397896</v>
      </c>
      <c r="M5">
        <v>7988.2987499999999</v>
      </c>
      <c r="N5">
        <v>10154.6537634409</v>
      </c>
      <c r="O5">
        <v>8594.8452777777802</v>
      </c>
      <c r="P5">
        <v>8128.7161458333303</v>
      </c>
      <c r="Q5">
        <v>5008.5587500000001</v>
      </c>
      <c r="S5" t="s">
        <v>92</v>
      </c>
      <c r="T5" t="s">
        <v>93</v>
      </c>
      <c r="U5">
        <v>1991</v>
      </c>
      <c r="V5">
        <v>4143.6419354838699</v>
      </c>
      <c r="W5">
        <v>6852.5855354659298</v>
      </c>
      <c r="X5">
        <v>7943.6370967741896</v>
      </c>
      <c r="Y5">
        <v>10467.985215053801</v>
      </c>
      <c r="Z5">
        <v>10925.292559523799</v>
      </c>
      <c r="AA5">
        <v>9172.5744279946193</v>
      </c>
      <c r="AB5">
        <v>6998.7905555555499</v>
      </c>
      <c r="AC5">
        <v>6087.2688888888897</v>
      </c>
      <c r="AD5">
        <v>7878.2202956989204</v>
      </c>
      <c r="AE5">
        <v>7790.8677777777802</v>
      </c>
      <c r="AF5">
        <v>10248.278897849499</v>
      </c>
      <c r="AG5">
        <v>7780.2133333333304</v>
      </c>
      <c r="AH5">
        <v>7333.3302083333301</v>
      </c>
      <c r="AI5">
        <v>4757.8744444444401</v>
      </c>
      <c r="AK5" t="s">
        <v>94</v>
      </c>
      <c r="AL5" t="s">
        <v>93</v>
      </c>
      <c r="AM5">
        <v>1991</v>
      </c>
      <c r="AN5">
        <f t="shared" si="0"/>
        <v>-385.34690860215051</v>
      </c>
      <c r="AO5">
        <f t="shared" si="1"/>
        <v>-276.87496522948004</v>
      </c>
      <c r="AP5">
        <f t="shared" si="2"/>
        <v>37.658602150529987</v>
      </c>
      <c r="AQ5">
        <f t="shared" si="3"/>
        <v>32.812231182801042</v>
      </c>
      <c r="AR5">
        <f t="shared" si="4"/>
        <v>-81.350892857200961</v>
      </c>
      <c r="AS5">
        <f t="shared" si="5"/>
        <v>-134.85423956931118</v>
      </c>
      <c r="AT5">
        <f t="shared" si="6"/>
        <v>-116.30611111112012</v>
      </c>
      <c r="AU5">
        <f t="shared" si="7"/>
        <v>-245.09305555555056</v>
      </c>
      <c r="AV5">
        <f t="shared" si="8"/>
        <v>-107.55376344086926</v>
      </c>
      <c r="AW5">
        <f t="shared" si="9"/>
        <v>-197.43097222221968</v>
      </c>
      <c r="AX5">
        <f t="shared" si="10"/>
        <v>93.625134408599479</v>
      </c>
      <c r="AY5">
        <f t="shared" si="11"/>
        <v>-814.6319444444498</v>
      </c>
      <c r="AZ5">
        <f t="shared" si="12"/>
        <v>-795.38593750000018</v>
      </c>
      <c r="BA5">
        <f t="shared" si="13"/>
        <v>-250.68430555556006</v>
      </c>
    </row>
    <row r="6" spans="1:53" x14ac:dyDescent="0.25">
      <c r="A6" t="s">
        <v>90</v>
      </c>
      <c r="B6" t="s">
        <v>93</v>
      </c>
      <c r="C6">
        <v>1992</v>
      </c>
      <c r="D6">
        <v>4685.9479838709703</v>
      </c>
      <c r="E6">
        <v>6186.4141863699597</v>
      </c>
      <c r="F6">
        <v>6473.1302419354797</v>
      </c>
      <c r="G6">
        <v>6718.5565860215002</v>
      </c>
      <c r="H6">
        <v>7055.3223214285699</v>
      </c>
      <c r="I6">
        <v>6567.0609690444098</v>
      </c>
      <c r="J6">
        <v>4156.3847222222203</v>
      </c>
      <c r="K6">
        <v>4054.0958333333301</v>
      </c>
      <c r="L6">
        <v>6270.7138440860199</v>
      </c>
      <c r="M6">
        <v>5682.9554166666703</v>
      </c>
      <c r="N6">
        <v>5033.2572580645201</v>
      </c>
      <c r="O6">
        <v>5755.2091666666702</v>
      </c>
      <c r="P6">
        <v>5619.7971354166702</v>
      </c>
      <c r="Q6">
        <v>4491.5856944444404</v>
      </c>
      <c r="S6" t="s">
        <v>92</v>
      </c>
      <c r="T6" t="s">
        <v>93</v>
      </c>
      <c r="U6">
        <v>1992</v>
      </c>
      <c r="V6">
        <v>4380.4149193548401</v>
      </c>
      <c r="W6">
        <v>6018.4112656467296</v>
      </c>
      <c r="X6">
        <v>6528.2282258064497</v>
      </c>
      <c r="Y6">
        <v>6772.6955645161297</v>
      </c>
      <c r="Z6">
        <v>7113.4730654761897</v>
      </c>
      <c r="AA6">
        <v>6239.6133243607001</v>
      </c>
      <c r="AB6">
        <v>4107.1183333333302</v>
      </c>
      <c r="AC6">
        <v>3955.4188888888898</v>
      </c>
      <c r="AD6">
        <v>6015.0754032258101</v>
      </c>
      <c r="AE6">
        <v>5568.5840277777797</v>
      </c>
      <c r="AF6">
        <v>5017.87782258064</v>
      </c>
      <c r="AG6">
        <v>5096.7166666666699</v>
      </c>
      <c r="AH6">
        <v>5026.2684895833299</v>
      </c>
      <c r="AI6">
        <v>4334.0745833333303</v>
      </c>
      <c r="AK6" t="s">
        <v>94</v>
      </c>
      <c r="AL6" t="s">
        <v>93</v>
      </c>
      <c r="AM6">
        <v>1992</v>
      </c>
      <c r="AN6">
        <f t="shared" si="0"/>
        <v>-305.53306451613025</v>
      </c>
      <c r="AO6">
        <f t="shared" si="1"/>
        <v>-168.00292072323009</v>
      </c>
      <c r="AP6">
        <f t="shared" si="2"/>
        <v>55.097983870969983</v>
      </c>
      <c r="AQ6">
        <f t="shared" si="3"/>
        <v>54.138978494629555</v>
      </c>
      <c r="AR6">
        <f t="shared" si="4"/>
        <v>58.15074404761981</v>
      </c>
      <c r="AS6">
        <f t="shared" si="5"/>
        <v>-327.44764468370977</v>
      </c>
      <c r="AT6">
        <f t="shared" si="6"/>
        <v>-49.266388888890106</v>
      </c>
      <c r="AU6">
        <f t="shared" si="7"/>
        <v>-98.676944444440323</v>
      </c>
      <c r="AV6">
        <f t="shared" si="8"/>
        <v>-255.63844086020981</v>
      </c>
      <c r="AW6">
        <f t="shared" si="9"/>
        <v>-114.37138888889058</v>
      </c>
      <c r="AX6">
        <f t="shared" si="10"/>
        <v>-15.379435483880115</v>
      </c>
      <c r="AY6">
        <f t="shared" si="11"/>
        <v>-658.49250000000029</v>
      </c>
      <c r="AZ6">
        <f t="shared" si="12"/>
        <v>-593.52864583334031</v>
      </c>
      <c r="BA6">
        <f t="shared" si="13"/>
        <v>-157.51111111111004</v>
      </c>
    </row>
    <row r="7" spans="1:53" x14ac:dyDescent="0.25">
      <c r="A7" t="s">
        <v>90</v>
      </c>
      <c r="B7" t="s">
        <v>93</v>
      </c>
      <c r="C7">
        <v>1993</v>
      </c>
      <c r="D7">
        <v>4723.2280913978502</v>
      </c>
      <c r="E7">
        <v>6435.2522948539599</v>
      </c>
      <c r="F7">
        <v>6535.9510752688202</v>
      </c>
      <c r="G7">
        <v>6179.9123655914</v>
      </c>
      <c r="H7">
        <v>5946.3813988095199</v>
      </c>
      <c r="I7">
        <v>6268.9903095558602</v>
      </c>
      <c r="J7">
        <v>5007.1483333333299</v>
      </c>
      <c r="K7">
        <v>4369.5788888888901</v>
      </c>
      <c r="L7">
        <v>8054.6920698924696</v>
      </c>
      <c r="M7">
        <v>7030.6861111111102</v>
      </c>
      <c r="N7">
        <v>7101.7333333333299</v>
      </c>
      <c r="O7">
        <v>6902.4538888888901</v>
      </c>
      <c r="P7">
        <v>6580.2747395833303</v>
      </c>
      <c r="Q7">
        <v>4669.6911111111103</v>
      </c>
      <c r="S7" t="s">
        <v>92</v>
      </c>
      <c r="T7" t="s">
        <v>93</v>
      </c>
      <c r="U7">
        <v>1993</v>
      </c>
      <c r="V7">
        <v>4428.90107526882</v>
      </c>
      <c r="W7">
        <v>6269.5070931849796</v>
      </c>
      <c r="X7">
        <v>6591.9505376344096</v>
      </c>
      <c r="Y7">
        <v>6234.6552419354803</v>
      </c>
      <c r="Z7">
        <v>5999.2263392857103</v>
      </c>
      <c r="AA7">
        <v>5971.4437415881503</v>
      </c>
      <c r="AB7">
        <v>4928.4580555555603</v>
      </c>
      <c r="AC7">
        <v>4216.6483333333299</v>
      </c>
      <c r="AD7">
        <v>7809.59798387097</v>
      </c>
      <c r="AE7">
        <v>6781.8797222222202</v>
      </c>
      <c r="AF7">
        <v>7083.7627688171997</v>
      </c>
      <c r="AG7">
        <v>6007.0080555555596</v>
      </c>
      <c r="AH7">
        <v>5697.5648437500004</v>
      </c>
      <c r="AI7">
        <v>4378.70763888889</v>
      </c>
      <c r="AK7" t="s">
        <v>94</v>
      </c>
      <c r="AL7" t="s">
        <v>93</v>
      </c>
      <c r="AM7">
        <v>1993</v>
      </c>
      <c r="AN7">
        <f t="shared" si="0"/>
        <v>-294.3270161290302</v>
      </c>
      <c r="AO7">
        <f t="shared" si="1"/>
        <v>-165.74520166898037</v>
      </c>
      <c r="AP7">
        <f t="shared" si="2"/>
        <v>55.999462365589352</v>
      </c>
      <c r="AQ7">
        <f t="shared" si="3"/>
        <v>54.742876344080287</v>
      </c>
      <c r="AR7">
        <f t="shared" si="4"/>
        <v>52.844940476190459</v>
      </c>
      <c r="AS7">
        <f t="shared" si="5"/>
        <v>-297.54656796770996</v>
      </c>
      <c r="AT7">
        <f t="shared" si="6"/>
        <v>-78.690277777769552</v>
      </c>
      <c r="AU7">
        <f t="shared" si="7"/>
        <v>-152.9305555555602</v>
      </c>
      <c r="AV7">
        <f t="shared" si="8"/>
        <v>-245.09408602149961</v>
      </c>
      <c r="AW7">
        <f t="shared" si="9"/>
        <v>-248.80638888889007</v>
      </c>
      <c r="AX7">
        <f t="shared" si="10"/>
        <v>-17.970564516130253</v>
      </c>
      <c r="AY7">
        <f t="shared" si="11"/>
        <v>-895.44583333333048</v>
      </c>
      <c r="AZ7">
        <f t="shared" si="12"/>
        <v>-882.70989583332994</v>
      </c>
      <c r="BA7">
        <f t="shared" si="13"/>
        <v>-290.98347222222037</v>
      </c>
    </row>
    <row r="8" spans="1:53" x14ac:dyDescent="0.25">
      <c r="A8" t="s">
        <v>90</v>
      </c>
      <c r="B8" t="s">
        <v>93</v>
      </c>
      <c r="C8">
        <v>1994</v>
      </c>
      <c r="D8">
        <v>4549.29112903226</v>
      </c>
      <c r="E8">
        <v>6708.8404728790001</v>
      </c>
      <c r="F8">
        <v>6539.5249999999996</v>
      </c>
      <c r="G8">
        <v>5918.4919354838703</v>
      </c>
      <c r="H8">
        <v>6112.4870535714299</v>
      </c>
      <c r="I8">
        <v>5349.2835800807497</v>
      </c>
      <c r="J8">
        <v>4266.1944444444398</v>
      </c>
      <c r="K8">
        <v>5961.0327777777802</v>
      </c>
      <c r="L8">
        <v>6754.5553763440803</v>
      </c>
      <c r="M8">
        <v>6478.2336111111099</v>
      </c>
      <c r="N8">
        <v>5184.2751344086</v>
      </c>
      <c r="O8">
        <v>6005.8266666666696</v>
      </c>
      <c r="P8">
        <v>5892.4046875000004</v>
      </c>
      <c r="Q8">
        <v>4435.9219444444398</v>
      </c>
      <c r="S8" t="s">
        <v>92</v>
      </c>
      <c r="T8" t="s">
        <v>93</v>
      </c>
      <c r="U8">
        <v>1994</v>
      </c>
      <c r="V8">
        <v>4166.4112903225796</v>
      </c>
      <c r="W8">
        <v>6560.6322670375503</v>
      </c>
      <c r="X8">
        <v>6595.7329301075297</v>
      </c>
      <c r="Y8">
        <v>5973.8283602150505</v>
      </c>
      <c r="Z8">
        <v>6166.7639880952402</v>
      </c>
      <c r="AA8">
        <v>5019.8701211305497</v>
      </c>
      <c r="AB8">
        <v>4216.9799999999996</v>
      </c>
      <c r="AC8">
        <v>5757.5491666666703</v>
      </c>
      <c r="AD8">
        <v>6477.9188172042996</v>
      </c>
      <c r="AE8">
        <v>6340.0688888888899</v>
      </c>
      <c r="AF8">
        <v>5174.2736559139803</v>
      </c>
      <c r="AG8">
        <v>5349.0097222222203</v>
      </c>
      <c r="AH8">
        <v>5299.0960937500004</v>
      </c>
      <c r="AI8">
        <v>4252.6936111111099</v>
      </c>
      <c r="AK8" t="s">
        <v>94</v>
      </c>
      <c r="AL8" t="s">
        <v>93</v>
      </c>
      <c r="AM8">
        <v>1994</v>
      </c>
      <c r="AN8">
        <f t="shared" si="0"/>
        <v>-382.87983870968037</v>
      </c>
      <c r="AO8">
        <f t="shared" si="1"/>
        <v>-148.20820584144985</v>
      </c>
      <c r="AP8">
        <f t="shared" si="2"/>
        <v>56.207930107530046</v>
      </c>
      <c r="AQ8">
        <f t="shared" si="3"/>
        <v>55.336424731180159</v>
      </c>
      <c r="AR8">
        <f t="shared" si="4"/>
        <v>54.276934523810269</v>
      </c>
      <c r="AS8">
        <f t="shared" si="5"/>
        <v>-329.41345895020004</v>
      </c>
      <c r="AT8">
        <f t="shared" si="6"/>
        <v>-49.214444444440232</v>
      </c>
      <c r="AU8">
        <f t="shared" si="7"/>
        <v>-203.48361111110989</v>
      </c>
      <c r="AV8">
        <f t="shared" si="8"/>
        <v>-276.63655913978073</v>
      </c>
      <c r="AW8">
        <f t="shared" si="9"/>
        <v>-138.16472222222001</v>
      </c>
      <c r="AX8">
        <f t="shared" si="10"/>
        <v>-10.001478494619732</v>
      </c>
      <c r="AY8">
        <f t="shared" si="11"/>
        <v>-656.81694444444929</v>
      </c>
      <c r="AZ8">
        <f t="shared" si="12"/>
        <v>-593.30859375</v>
      </c>
      <c r="BA8">
        <f t="shared" si="13"/>
        <v>-183.22833333332983</v>
      </c>
    </row>
    <row r="9" spans="1:53" x14ac:dyDescent="0.25">
      <c r="A9" t="s">
        <v>90</v>
      </c>
      <c r="B9" t="s">
        <v>93</v>
      </c>
      <c r="C9">
        <v>1995</v>
      </c>
      <c r="D9">
        <v>4457.9614247311802</v>
      </c>
      <c r="E9">
        <v>6102.7756606397797</v>
      </c>
      <c r="F9">
        <v>6574.22674731183</v>
      </c>
      <c r="G9">
        <v>7405.7459677419301</v>
      </c>
      <c r="H9">
        <v>8681.6083333333299</v>
      </c>
      <c r="I9">
        <v>9444.6013458950201</v>
      </c>
      <c r="J9">
        <v>5106.8377777777796</v>
      </c>
      <c r="K9">
        <v>4185.0124999999998</v>
      </c>
      <c r="L9">
        <v>7474.54301075269</v>
      </c>
      <c r="M9">
        <v>9215.3820833333302</v>
      </c>
      <c r="N9">
        <v>8084.7151881720401</v>
      </c>
      <c r="O9">
        <v>6594.1619444444405</v>
      </c>
      <c r="P9">
        <v>6241.6755208333298</v>
      </c>
      <c r="Q9">
        <v>5096.4277777777797</v>
      </c>
      <c r="S9" t="s">
        <v>92</v>
      </c>
      <c r="T9" t="s">
        <v>93</v>
      </c>
      <c r="U9">
        <v>1995</v>
      </c>
      <c r="V9">
        <v>4159.6505376344103</v>
      </c>
      <c r="W9">
        <v>5938.6396383866504</v>
      </c>
      <c r="X9">
        <v>6629.1869623655903</v>
      </c>
      <c r="Y9">
        <v>7458.3313172042999</v>
      </c>
      <c r="Z9">
        <v>8761.0934523809501</v>
      </c>
      <c r="AA9">
        <v>9252.99703903095</v>
      </c>
      <c r="AB9">
        <v>5013.8677777777802</v>
      </c>
      <c r="AC9">
        <v>4027.3166666666698</v>
      </c>
      <c r="AD9">
        <v>7183.1399193548395</v>
      </c>
      <c r="AE9">
        <v>9085.8498611111099</v>
      </c>
      <c r="AF9">
        <v>8074.33575268817</v>
      </c>
      <c r="AG9">
        <v>5699.2538888888903</v>
      </c>
      <c r="AH9">
        <v>5375.1473958333299</v>
      </c>
      <c r="AI9">
        <v>4802.5601388888899</v>
      </c>
      <c r="AK9" t="s">
        <v>94</v>
      </c>
      <c r="AL9" t="s">
        <v>93</v>
      </c>
      <c r="AM9">
        <v>1995</v>
      </c>
      <c r="AN9">
        <f t="shared" si="0"/>
        <v>-298.31088709676987</v>
      </c>
      <c r="AO9">
        <f t="shared" si="1"/>
        <v>-164.13602225312934</v>
      </c>
      <c r="AP9">
        <f t="shared" si="2"/>
        <v>54.960215053760294</v>
      </c>
      <c r="AQ9">
        <f t="shared" si="3"/>
        <v>52.585349462369777</v>
      </c>
      <c r="AR9">
        <f t="shared" si="4"/>
        <v>79.485119047620174</v>
      </c>
      <c r="AS9">
        <f t="shared" si="5"/>
        <v>-191.60430686407017</v>
      </c>
      <c r="AT9">
        <f t="shared" si="6"/>
        <v>-92.969999999999345</v>
      </c>
      <c r="AU9">
        <f t="shared" si="7"/>
        <v>-157.69583333333003</v>
      </c>
      <c r="AV9">
        <f t="shared" si="8"/>
        <v>-291.4030913978504</v>
      </c>
      <c r="AW9">
        <f t="shared" si="9"/>
        <v>-129.5322222222203</v>
      </c>
      <c r="AX9">
        <f t="shared" si="10"/>
        <v>-10.379435483870111</v>
      </c>
      <c r="AY9">
        <f t="shared" si="11"/>
        <v>-894.90805555555016</v>
      </c>
      <c r="AZ9">
        <f t="shared" si="12"/>
        <v>-866.52812499999982</v>
      </c>
      <c r="BA9">
        <f t="shared" si="13"/>
        <v>-293.86763888888981</v>
      </c>
    </row>
    <row r="10" spans="1:53" x14ac:dyDescent="0.25">
      <c r="A10" t="s">
        <v>90</v>
      </c>
      <c r="B10" t="s">
        <v>93</v>
      </c>
      <c r="C10">
        <v>1996</v>
      </c>
      <c r="D10">
        <v>4945.4077956989204</v>
      </c>
      <c r="E10">
        <v>8719.4290681502098</v>
      </c>
      <c r="F10">
        <v>11451.092876344101</v>
      </c>
      <c r="G10">
        <v>12242.635618279601</v>
      </c>
      <c r="H10">
        <v>12494.973214285699</v>
      </c>
      <c r="I10">
        <v>12115.589905787399</v>
      </c>
      <c r="J10">
        <v>9465.6544444444407</v>
      </c>
      <c r="K10">
        <v>10532.0597222222</v>
      </c>
      <c r="L10">
        <v>9647.8189516129005</v>
      </c>
      <c r="M10">
        <v>10853.4936111111</v>
      </c>
      <c r="N10">
        <v>10725.283602150501</v>
      </c>
      <c r="O10">
        <v>8237.8069444444409</v>
      </c>
      <c r="P10">
        <v>7359.3322916666702</v>
      </c>
      <c r="Q10">
        <v>5354.9301388888898</v>
      </c>
      <c r="S10" t="s">
        <v>92</v>
      </c>
      <c r="T10" t="s">
        <v>93</v>
      </c>
      <c r="U10">
        <v>1996</v>
      </c>
      <c r="V10">
        <v>4515.7885752688198</v>
      </c>
      <c r="W10">
        <v>8501.8001390820591</v>
      </c>
      <c r="X10">
        <v>11470.2903225806</v>
      </c>
      <c r="Y10">
        <v>12221.5</v>
      </c>
      <c r="Z10">
        <v>12493.3639880952</v>
      </c>
      <c r="AA10">
        <v>12080.714266487201</v>
      </c>
      <c r="AB10">
        <v>9408.1130555555592</v>
      </c>
      <c r="AC10">
        <v>10401.7186111111</v>
      </c>
      <c r="AD10">
        <v>9468.8947580645199</v>
      </c>
      <c r="AE10">
        <v>10791.596666666699</v>
      </c>
      <c r="AF10">
        <v>10891.113844086</v>
      </c>
      <c r="AG10">
        <v>7395.3794444444402</v>
      </c>
      <c r="AH10">
        <v>6525.6046875000002</v>
      </c>
      <c r="AI10">
        <v>5053.1636111111102</v>
      </c>
      <c r="AK10" t="s">
        <v>94</v>
      </c>
      <c r="AL10" t="s">
        <v>93</v>
      </c>
      <c r="AM10">
        <v>1996</v>
      </c>
      <c r="AN10">
        <f t="shared" si="0"/>
        <v>-429.61922043010054</v>
      </c>
      <c r="AO10">
        <f t="shared" si="1"/>
        <v>-217.62892906815068</v>
      </c>
      <c r="AP10">
        <f t="shared" si="2"/>
        <v>19.197446236499673</v>
      </c>
      <c r="AQ10">
        <f t="shared" si="3"/>
        <v>-21.135618279600749</v>
      </c>
      <c r="AR10">
        <f t="shared" si="4"/>
        <v>-1.6092261904996121</v>
      </c>
      <c r="AS10">
        <f t="shared" si="5"/>
        <v>-34.8756393001986</v>
      </c>
      <c r="AT10">
        <f t="shared" si="6"/>
        <v>-57.541388888881556</v>
      </c>
      <c r="AU10">
        <f t="shared" si="7"/>
        <v>-130.34111111109996</v>
      </c>
      <c r="AV10">
        <f t="shared" si="8"/>
        <v>-178.92419354838057</v>
      </c>
      <c r="AW10">
        <f t="shared" si="9"/>
        <v>-61.896944444401015</v>
      </c>
      <c r="AX10">
        <f t="shared" si="10"/>
        <v>165.83024193549863</v>
      </c>
      <c r="AY10">
        <f t="shared" si="11"/>
        <v>-842.42750000000069</v>
      </c>
      <c r="AZ10">
        <f t="shared" si="12"/>
        <v>-833.72760416667006</v>
      </c>
      <c r="BA10">
        <f t="shared" si="13"/>
        <v>-301.76652777777963</v>
      </c>
    </row>
    <row r="11" spans="1:53" x14ac:dyDescent="0.25">
      <c r="A11" t="s">
        <v>90</v>
      </c>
      <c r="B11" t="s">
        <v>93</v>
      </c>
      <c r="C11">
        <v>1997</v>
      </c>
      <c r="D11">
        <v>4529.6112903225803</v>
      </c>
      <c r="E11">
        <v>5997.2966620305997</v>
      </c>
      <c r="F11">
        <v>9017.1451612903202</v>
      </c>
      <c r="G11">
        <v>12400.338575268799</v>
      </c>
      <c r="H11">
        <v>12428.4967261905</v>
      </c>
      <c r="I11">
        <v>11449.5107671602</v>
      </c>
      <c r="J11">
        <v>8689.1611111111106</v>
      </c>
      <c r="K11">
        <v>10865.7013888889</v>
      </c>
      <c r="L11">
        <v>12164.9760752688</v>
      </c>
      <c r="M11">
        <v>12948.8494444444</v>
      </c>
      <c r="N11">
        <v>10495.251747311801</v>
      </c>
      <c r="O11">
        <v>8599.3363888888907</v>
      </c>
      <c r="P11">
        <v>7745.2828124999996</v>
      </c>
      <c r="Q11">
        <v>6561.8552777777804</v>
      </c>
      <c r="S11" t="s">
        <v>92</v>
      </c>
      <c r="T11" t="s">
        <v>93</v>
      </c>
      <c r="U11">
        <v>1997</v>
      </c>
      <c r="V11">
        <v>4122.7381720430103</v>
      </c>
      <c r="W11">
        <v>5819.39374130737</v>
      </c>
      <c r="X11">
        <v>9068.8424731182804</v>
      </c>
      <c r="Y11">
        <v>12409.7172043011</v>
      </c>
      <c r="Z11">
        <v>12438.1235119048</v>
      </c>
      <c r="AA11">
        <v>11378.692732166901</v>
      </c>
      <c r="AB11">
        <v>8551.5958333333292</v>
      </c>
      <c r="AC11">
        <v>10909.123611111099</v>
      </c>
      <c r="AD11">
        <v>12383.255779569899</v>
      </c>
      <c r="AE11">
        <v>13202.301111111101</v>
      </c>
      <c r="AF11">
        <v>10632.3533602151</v>
      </c>
      <c r="AG11">
        <v>7741.6152777777797</v>
      </c>
      <c r="AH11">
        <v>6864.7749999999996</v>
      </c>
      <c r="AI11">
        <v>6264.1783333333296</v>
      </c>
      <c r="AK11" t="s">
        <v>94</v>
      </c>
      <c r="AL11" t="s">
        <v>93</v>
      </c>
      <c r="AM11">
        <v>1997</v>
      </c>
      <c r="AN11">
        <f t="shared" si="0"/>
        <v>-406.87311827957001</v>
      </c>
      <c r="AO11">
        <f t="shared" si="1"/>
        <v>-177.90292072322973</v>
      </c>
      <c r="AP11">
        <f t="shared" si="2"/>
        <v>51.69731182796022</v>
      </c>
      <c r="AQ11">
        <f t="shared" si="3"/>
        <v>9.3786290323005232</v>
      </c>
      <c r="AR11">
        <f t="shared" si="4"/>
        <v>9.6267857142993307</v>
      </c>
      <c r="AS11">
        <f t="shared" si="5"/>
        <v>-70.818034993299079</v>
      </c>
      <c r="AT11">
        <f t="shared" si="6"/>
        <v>-137.56527777778138</v>
      </c>
      <c r="AU11">
        <f t="shared" si="7"/>
        <v>43.422222222199707</v>
      </c>
      <c r="AV11">
        <f t="shared" si="8"/>
        <v>218.27970430109963</v>
      </c>
      <c r="AW11">
        <f t="shared" si="9"/>
        <v>253.45166666670048</v>
      </c>
      <c r="AX11">
        <f t="shared" si="10"/>
        <v>137.10161290329961</v>
      </c>
      <c r="AY11">
        <f t="shared" si="11"/>
        <v>-857.72111111111099</v>
      </c>
      <c r="AZ11">
        <f t="shared" si="12"/>
        <v>-880.5078125</v>
      </c>
      <c r="BA11">
        <f t="shared" si="13"/>
        <v>-297.67694444445078</v>
      </c>
    </row>
    <row r="12" spans="1:53" x14ac:dyDescent="0.25">
      <c r="A12" t="s">
        <v>90</v>
      </c>
      <c r="B12" t="s">
        <v>93</v>
      </c>
      <c r="C12">
        <v>1998</v>
      </c>
      <c r="D12">
        <v>5800.6163978494596</v>
      </c>
      <c r="E12">
        <v>7372.0025034770497</v>
      </c>
      <c r="F12">
        <v>8010.8331989247299</v>
      </c>
      <c r="G12">
        <v>8969.5288978494591</v>
      </c>
      <c r="H12">
        <v>9578.9800595238103</v>
      </c>
      <c r="I12">
        <v>8008.2079407806204</v>
      </c>
      <c r="J12">
        <v>5490.1319444444398</v>
      </c>
      <c r="K12">
        <v>5053.8002777777801</v>
      </c>
      <c r="L12">
        <v>10282.4181451613</v>
      </c>
      <c r="M12">
        <v>8679.8079166666703</v>
      </c>
      <c r="N12">
        <v>8208.2959677419294</v>
      </c>
      <c r="O12">
        <v>6978.7247222222204</v>
      </c>
      <c r="P12">
        <v>6454.6036458333301</v>
      </c>
      <c r="Q12">
        <v>4928.8406944444496</v>
      </c>
      <c r="S12" t="s">
        <v>92</v>
      </c>
      <c r="T12" t="s">
        <v>93</v>
      </c>
      <c r="U12">
        <v>1998</v>
      </c>
      <c r="V12">
        <v>5391.4110215053797</v>
      </c>
      <c r="W12">
        <v>7181.2952712100096</v>
      </c>
      <c r="X12">
        <v>8067.0900537634398</v>
      </c>
      <c r="Y12">
        <v>9022.5719086021509</v>
      </c>
      <c r="Z12">
        <v>9654.0961309523791</v>
      </c>
      <c r="AA12">
        <v>7748.4429340511397</v>
      </c>
      <c r="AB12">
        <v>5416.0530555555597</v>
      </c>
      <c r="AC12">
        <v>4848.4949999999999</v>
      </c>
      <c r="AD12">
        <v>10116.2975806452</v>
      </c>
      <c r="AE12">
        <v>8486.6593055555604</v>
      </c>
      <c r="AF12">
        <v>8197.3038978494606</v>
      </c>
      <c r="AG12">
        <v>6083.13055555556</v>
      </c>
      <c r="AH12">
        <v>5617.0434895833296</v>
      </c>
      <c r="AI12">
        <v>4636.7469444444396</v>
      </c>
      <c r="AK12" t="s">
        <v>94</v>
      </c>
      <c r="AL12" t="s">
        <v>93</v>
      </c>
      <c r="AM12">
        <v>1998</v>
      </c>
      <c r="AN12">
        <f t="shared" si="0"/>
        <v>-409.20537634407992</v>
      </c>
      <c r="AO12">
        <f t="shared" si="1"/>
        <v>-190.70723226704013</v>
      </c>
      <c r="AP12">
        <f t="shared" si="2"/>
        <v>56.256854838709842</v>
      </c>
      <c r="AQ12">
        <f t="shared" si="3"/>
        <v>53.043010752691771</v>
      </c>
      <c r="AR12">
        <f t="shared" si="4"/>
        <v>75.11607142856883</v>
      </c>
      <c r="AS12">
        <f t="shared" si="5"/>
        <v>-259.76500672948077</v>
      </c>
      <c r="AT12">
        <f t="shared" si="6"/>
        <v>-74.078888888880101</v>
      </c>
      <c r="AU12">
        <f t="shared" si="7"/>
        <v>-205.30527777778025</v>
      </c>
      <c r="AV12">
        <f t="shared" si="8"/>
        <v>-166.12056451610079</v>
      </c>
      <c r="AW12">
        <f t="shared" si="9"/>
        <v>-193.14861111110986</v>
      </c>
      <c r="AX12">
        <f t="shared" si="10"/>
        <v>-10.992069892468862</v>
      </c>
      <c r="AY12">
        <f t="shared" si="11"/>
        <v>-895.59416666666039</v>
      </c>
      <c r="AZ12">
        <f t="shared" si="12"/>
        <v>-837.56015625000055</v>
      </c>
      <c r="BA12">
        <f t="shared" si="13"/>
        <v>-292.09375000001</v>
      </c>
    </row>
    <row r="13" spans="1:53" x14ac:dyDescent="0.25">
      <c r="A13" t="s">
        <v>90</v>
      </c>
      <c r="B13" t="s">
        <v>93</v>
      </c>
      <c r="C13">
        <v>1999</v>
      </c>
      <c r="D13">
        <v>4567.8240591397898</v>
      </c>
      <c r="E13">
        <v>5687.9641168289299</v>
      </c>
      <c r="F13">
        <v>8273.9889784946299</v>
      </c>
      <c r="G13">
        <v>10994.6521505376</v>
      </c>
      <c r="H13">
        <v>11419.7016369048</v>
      </c>
      <c r="I13">
        <v>11081.0141318977</v>
      </c>
      <c r="J13">
        <v>6847.1047222222196</v>
      </c>
      <c r="K13">
        <v>6984.1827777777798</v>
      </c>
      <c r="L13">
        <v>7597.7658602150505</v>
      </c>
      <c r="M13">
        <v>10535.8723611111</v>
      </c>
      <c r="N13">
        <v>11044.2524193548</v>
      </c>
      <c r="O13">
        <v>9522.3730555555594</v>
      </c>
      <c r="P13">
        <v>9163.5856770833307</v>
      </c>
      <c r="Q13">
        <v>5334.5151388888899</v>
      </c>
      <c r="S13" t="s">
        <v>92</v>
      </c>
      <c r="T13" t="s">
        <v>93</v>
      </c>
      <c r="U13">
        <v>1999</v>
      </c>
      <c r="V13">
        <v>4176.6044354838696</v>
      </c>
      <c r="W13">
        <v>5517.61974965229</v>
      </c>
      <c r="X13">
        <v>8327.2057795698893</v>
      </c>
      <c r="Y13">
        <v>11004.715860215099</v>
      </c>
      <c r="Z13">
        <v>11460.8354166667</v>
      </c>
      <c r="AA13">
        <v>10966.5438761777</v>
      </c>
      <c r="AB13">
        <v>6832.3563888888903</v>
      </c>
      <c r="AC13">
        <v>6697.8225000000002</v>
      </c>
      <c r="AD13">
        <v>7382.9333333333298</v>
      </c>
      <c r="AE13">
        <v>10509.237638888901</v>
      </c>
      <c r="AF13">
        <v>11236.9135752688</v>
      </c>
      <c r="AG13">
        <v>8668.8022222222207</v>
      </c>
      <c r="AH13">
        <v>8318.3328125000007</v>
      </c>
      <c r="AI13">
        <v>5035.5061111111099</v>
      </c>
      <c r="AK13" t="s">
        <v>94</v>
      </c>
      <c r="AL13" t="s">
        <v>93</v>
      </c>
      <c r="AM13">
        <v>1999</v>
      </c>
      <c r="AN13">
        <f t="shared" si="0"/>
        <v>-391.21962365592026</v>
      </c>
      <c r="AO13">
        <f t="shared" si="1"/>
        <v>-170.34436717663993</v>
      </c>
      <c r="AP13">
        <f t="shared" si="2"/>
        <v>53.216801075259355</v>
      </c>
      <c r="AQ13">
        <f t="shared" si="3"/>
        <v>10.063709677498991</v>
      </c>
      <c r="AR13">
        <f t="shared" si="4"/>
        <v>41.133779761899859</v>
      </c>
      <c r="AS13">
        <f t="shared" si="5"/>
        <v>-114.47025571999984</v>
      </c>
      <c r="AT13">
        <f t="shared" si="6"/>
        <v>-14.748333333329356</v>
      </c>
      <c r="AU13">
        <f t="shared" si="7"/>
        <v>-286.36027777777963</v>
      </c>
      <c r="AV13">
        <f t="shared" si="8"/>
        <v>-214.8325268817207</v>
      </c>
      <c r="AW13">
        <f t="shared" si="9"/>
        <v>-26.634722222199343</v>
      </c>
      <c r="AX13">
        <f t="shared" si="10"/>
        <v>192.66115591400012</v>
      </c>
      <c r="AY13">
        <f t="shared" si="11"/>
        <v>-853.57083333333867</v>
      </c>
      <c r="AZ13">
        <f t="shared" si="12"/>
        <v>-845.25286458332994</v>
      </c>
      <c r="BA13">
        <f t="shared" si="13"/>
        <v>-299.00902777777992</v>
      </c>
    </row>
    <row r="14" spans="1:53" x14ac:dyDescent="0.25">
      <c r="A14" t="s">
        <v>90</v>
      </c>
      <c r="B14" t="s">
        <v>93</v>
      </c>
      <c r="C14">
        <v>2000</v>
      </c>
      <c r="D14">
        <v>4431.5900537634398</v>
      </c>
      <c r="E14">
        <v>7277.1417246175297</v>
      </c>
      <c r="F14">
        <v>8413.5676075268802</v>
      </c>
      <c r="G14">
        <v>9709.5720430107503</v>
      </c>
      <c r="H14">
        <v>9714.73065476191</v>
      </c>
      <c r="I14">
        <v>8964.1687752355301</v>
      </c>
      <c r="J14">
        <v>7652.76166666667</v>
      </c>
      <c r="K14">
        <v>8324.7786111111109</v>
      </c>
      <c r="L14">
        <v>7406.7663978494602</v>
      </c>
      <c r="M14">
        <v>6756.2229166666702</v>
      </c>
      <c r="N14">
        <v>7654.2459677419401</v>
      </c>
      <c r="O14">
        <v>6395.7580555555596</v>
      </c>
      <c r="P14">
        <v>6019.3963541666699</v>
      </c>
      <c r="Q14">
        <v>4739.1166666666704</v>
      </c>
      <c r="S14" t="s">
        <v>92</v>
      </c>
      <c r="T14" t="s">
        <v>93</v>
      </c>
      <c r="U14">
        <v>2000</v>
      </c>
      <c r="V14">
        <v>4041.9880376344099</v>
      </c>
      <c r="W14">
        <v>7090.61001390821</v>
      </c>
      <c r="X14">
        <v>8469.1797043010702</v>
      </c>
      <c r="Y14">
        <v>9760.5403225806403</v>
      </c>
      <c r="Z14">
        <v>9749.2892857142797</v>
      </c>
      <c r="AA14">
        <v>8769.3724091520908</v>
      </c>
      <c r="AB14">
        <v>7574.3313888888897</v>
      </c>
      <c r="AC14">
        <v>8016.76138888889</v>
      </c>
      <c r="AD14">
        <v>7047.2588709677402</v>
      </c>
      <c r="AE14">
        <v>6586.6258333333299</v>
      </c>
      <c r="AF14">
        <v>7637.3188172043001</v>
      </c>
      <c r="AG14">
        <v>5583.3847222222203</v>
      </c>
      <c r="AH14">
        <v>5324.8018229166701</v>
      </c>
      <c r="AI14">
        <v>4461.6355555555601</v>
      </c>
      <c r="AK14" t="s">
        <v>94</v>
      </c>
      <c r="AL14" t="s">
        <v>93</v>
      </c>
      <c r="AM14">
        <v>2000</v>
      </c>
      <c r="AN14">
        <f t="shared" si="0"/>
        <v>-389.60201612902983</v>
      </c>
      <c r="AO14">
        <f t="shared" si="1"/>
        <v>-186.53171070931967</v>
      </c>
      <c r="AP14">
        <f t="shared" si="2"/>
        <v>55.612096774189922</v>
      </c>
      <c r="AQ14">
        <f t="shared" si="3"/>
        <v>50.968279569890001</v>
      </c>
      <c r="AR14">
        <f t="shared" si="4"/>
        <v>34.55863095236964</v>
      </c>
      <c r="AS14">
        <f t="shared" si="5"/>
        <v>-194.79636608343935</v>
      </c>
      <c r="AT14">
        <f t="shared" si="6"/>
        <v>-78.430277777780248</v>
      </c>
      <c r="AU14">
        <f t="shared" si="7"/>
        <v>-308.01722222222088</v>
      </c>
      <c r="AV14">
        <f t="shared" si="8"/>
        <v>-359.50752688171997</v>
      </c>
      <c r="AW14">
        <f t="shared" si="9"/>
        <v>-169.59708333334038</v>
      </c>
      <c r="AX14">
        <f t="shared" si="10"/>
        <v>-16.927150537640046</v>
      </c>
      <c r="AY14">
        <f t="shared" si="11"/>
        <v>-812.37333333333936</v>
      </c>
      <c r="AZ14">
        <f t="shared" si="12"/>
        <v>-694.59453124999982</v>
      </c>
      <c r="BA14">
        <f t="shared" si="13"/>
        <v>-277.48111111111029</v>
      </c>
    </row>
    <row r="15" spans="1:53" x14ac:dyDescent="0.25">
      <c r="A15" t="s">
        <v>90</v>
      </c>
      <c r="B15" t="s">
        <v>93</v>
      </c>
      <c r="C15">
        <v>2001</v>
      </c>
      <c r="D15">
        <v>4659.2307795698898</v>
      </c>
      <c r="E15">
        <v>6352.3189151599399</v>
      </c>
      <c r="F15">
        <v>6934.2897849462397</v>
      </c>
      <c r="G15">
        <v>6060.3736559139797</v>
      </c>
      <c r="H15">
        <v>5890.9191964285701</v>
      </c>
      <c r="I15">
        <v>5113.9939434724101</v>
      </c>
      <c r="J15">
        <v>3684.0186111111102</v>
      </c>
      <c r="K15">
        <v>3053.6652777777799</v>
      </c>
      <c r="L15">
        <v>4785.2506720430101</v>
      </c>
      <c r="M15">
        <v>5434.54819444444</v>
      </c>
      <c r="N15">
        <v>5798.6883064516096</v>
      </c>
      <c r="O15">
        <v>6385.14222222222</v>
      </c>
      <c r="P15">
        <v>6190.2416666666704</v>
      </c>
      <c r="Q15">
        <v>4569.6038888888897</v>
      </c>
      <c r="S15" t="s">
        <v>92</v>
      </c>
      <c r="T15" t="s">
        <v>93</v>
      </c>
      <c r="U15">
        <v>2001</v>
      </c>
      <c r="V15">
        <v>4231.4021505376404</v>
      </c>
      <c r="W15">
        <v>6177.3347705146098</v>
      </c>
      <c r="X15">
        <v>6989.9586021505402</v>
      </c>
      <c r="Y15">
        <v>6114.9014784946203</v>
      </c>
      <c r="Z15">
        <v>5883.1732142857099</v>
      </c>
      <c r="AA15">
        <v>4788.9907133243596</v>
      </c>
      <c r="AB15">
        <v>3664.2824999999998</v>
      </c>
      <c r="AC15">
        <v>3044.1644444444501</v>
      </c>
      <c r="AD15">
        <v>4609.8682795698896</v>
      </c>
      <c r="AE15">
        <v>5308.6834722222202</v>
      </c>
      <c r="AF15">
        <v>5765.6254032258103</v>
      </c>
      <c r="AG15">
        <v>5642.6458333333303</v>
      </c>
      <c r="AH15">
        <v>5547.2742187499998</v>
      </c>
      <c r="AI15">
        <v>4373.6943055555603</v>
      </c>
      <c r="AK15" t="s">
        <v>94</v>
      </c>
      <c r="AL15" t="s">
        <v>93</v>
      </c>
      <c r="AM15">
        <v>2001</v>
      </c>
      <c r="AN15">
        <f t="shared" si="0"/>
        <v>-427.82862903224941</v>
      </c>
      <c r="AO15">
        <f t="shared" si="1"/>
        <v>-174.98414464533016</v>
      </c>
      <c r="AP15">
        <f t="shared" si="2"/>
        <v>55.668817204300467</v>
      </c>
      <c r="AQ15">
        <f t="shared" si="3"/>
        <v>54.527822580640532</v>
      </c>
      <c r="AR15">
        <f t="shared" si="4"/>
        <v>-7.7459821428601572</v>
      </c>
      <c r="AS15">
        <f t="shared" si="5"/>
        <v>-325.00323014805053</v>
      </c>
      <c r="AT15">
        <f t="shared" si="6"/>
        <v>-19.736111111110404</v>
      </c>
      <c r="AU15">
        <f t="shared" si="7"/>
        <v>-9.5008333333298651</v>
      </c>
      <c r="AV15">
        <f t="shared" si="8"/>
        <v>-175.38239247312049</v>
      </c>
      <c r="AW15">
        <f t="shared" si="9"/>
        <v>-125.86472222221983</v>
      </c>
      <c r="AX15">
        <f t="shared" si="10"/>
        <v>-33.062903225799346</v>
      </c>
      <c r="AY15">
        <f t="shared" si="11"/>
        <v>-742.49638888888967</v>
      </c>
      <c r="AZ15">
        <f t="shared" si="12"/>
        <v>-642.96744791667061</v>
      </c>
      <c r="BA15">
        <f t="shared" si="13"/>
        <v>-195.90958333332946</v>
      </c>
    </row>
    <row r="16" spans="1:53" x14ac:dyDescent="0.25">
      <c r="A16" t="s">
        <v>90</v>
      </c>
      <c r="B16" t="s">
        <v>93</v>
      </c>
      <c r="C16">
        <v>2002</v>
      </c>
      <c r="D16">
        <v>4538.4466397849501</v>
      </c>
      <c r="E16">
        <v>6045.3294853963798</v>
      </c>
      <c r="F16">
        <v>6999.3791666666702</v>
      </c>
      <c r="G16">
        <v>7488.9373655913996</v>
      </c>
      <c r="H16">
        <v>7526.7919642857096</v>
      </c>
      <c r="I16">
        <v>6950.1734858681002</v>
      </c>
      <c r="J16">
        <v>5890.48888888889</v>
      </c>
      <c r="K16">
        <v>7779.6122222222202</v>
      </c>
      <c r="L16">
        <v>7682.2993279569901</v>
      </c>
      <c r="M16">
        <v>10893.1870833333</v>
      </c>
      <c r="N16">
        <v>9460.0817204301093</v>
      </c>
      <c r="O16">
        <v>6350.3063888888901</v>
      </c>
      <c r="P16">
        <v>5821.8898437500002</v>
      </c>
      <c r="Q16">
        <v>4407.7365277777799</v>
      </c>
      <c r="S16" t="s">
        <v>92</v>
      </c>
      <c r="T16" t="s">
        <v>93</v>
      </c>
      <c r="U16">
        <v>2002</v>
      </c>
      <c r="V16">
        <v>4213.4352150537597</v>
      </c>
      <c r="W16">
        <v>5872.0318497913804</v>
      </c>
      <c r="X16">
        <v>7054.3373655914002</v>
      </c>
      <c r="Y16">
        <v>7542.3698924731198</v>
      </c>
      <c r="Z16">
        <v>7585.3336309523802</v>
      </c>
      <c r="AA16">
        <v>6646.1707940780598</v>
      </c>
      <c r="AB16">
        <v>5770.8261111111096</v>
      </c>
      <c r="AC16">
        <v>7517.5524999999998</v>
      </c>
      <c r="AD16">
        <v>7443.4486559139796</v>
      </c>
      <c r="AE16">
        <v>10886.793611111099</v>
      </c>
      <c r="AF16">
        <v>9494.37123655914</v>
      </c>
      <c r="AG16">
        <v>5532.2247222222204</v>
      </c>
      <c r="AH16">
        <v>5080.3580729166697</v>
      </c>
      <c r="AI16">
        <v>4155.18777777778</v>
      </c>
      <c r="AK16" t="s">
        <v>94</v>
      </c>
      <c r="AL16" t="s">
        <v>93</v>
      </c>
      <c r="AM16">
        <v>2002</v>
      </c>
      <c r="AN16">
        <f t="shared" si="0"/>
        <v>-325.01142473119035</v>
      </c>
      <c r="AO16">
        <f t="shared" si="1"/>
        <v>-173.29763560499941</v>
      </c>
      <c r="AP16">
        <f t="shared" si="2"/>
        <v>54.958198924729913</v>
      </c>
      <c r="AQ16">
        <f t="shared" si="3"/>
        <v>53.43252688172015</v>
      </c>
      <c r="AR16">
        <f t="shared" si="4"/>
        <v>58.541666666670608</v>
      </c>
      <c r="AS16">
        <f t="shared" si="5"/>
        <v>-304.00269179004044</v>
      </c>
      <c r="AT16">
        <f t="shared" si="6"/>
        <v>-119.66277777778032</v>
      </c>
      <c r="AU16">
        <f t="shared" si="7"/>
        <v>-262.05972222222044</v>
      </c>
      <c r="AV16">
        <f t="shared" si="8"/>
        <v>-238.85067204301049</v>
      </c>
      <c r="AW16">
        <f t="shared" si="9"/>
        <v>-6.3934722222002165</v>
      </c>
      <c r="AX16">
        <f t="shared" si="10"/>
        <v>34.289516129030744</v>
      </c>
      <c r="AY16">
        <f t="shared" si="11"/>
        <v>-818.08166666666966</v>
      </c>
      <c r="AZ16">
        <f t="shared" si="12"/>
        <v>-741.53177083333048</v>
      </c>
      <c r="BA16">
        <f t="shared" si="13"/>
        <v>-252.54874999999993</v>
      </c>
    </row>
    <row r="17" spans="1:53" x14ac:dyDescent="0.25">
      <c r="A17" t="s">
        <v>90</v>
      </c>
      <c r="B17" t="s">
        <v>93</v>
      </c>
      <c r="C17">
        <v>2003</v>
      </c>
      <c r="D17">
        <v>4587.1431451612898</v>
      </c>
      <c r="E17">
        <v>6719.6770514603604</v>
      </c>
      <c r="F17">
        <v>6384.4655913978504</v>
      </c>
      <c r="G17">
        <v>6175.4821236559101</v>
      </c>
      <c r="H17">
        <v>6860.1388392857098</v>
      </c>
      <c r="I17">
        <v>7800.8986541049799</v>
      </c>
      <c r="J17">
        <v>5560.3450000000003</v>
      </c>
      <c r="K17">
        <v>5690.3063888888901</v>
      </c>
      <c r="L17">
        <v>6669.8196236559097</v>
      </c>
      <c r="M17">
        <v>8104.9638888888903</v>
      </c>
      <c r="N17">
        <v>5646.6423387096802</v>
      </c>
      <c r="O17">
        <v>6039.4044444444398</v>
      </c>
      <c r="P17">
        <v>5846.9893229166701</v>
      </c>
      <c r="Q17">
        <v>4311.41180555556</v>
      </c>
      <c r="S17" t="s">
        <v>92</v>
      </c>
      <c r="T17" t="s">
        <v>93</v>
      </c>
      <c r="U17">
        <v>2003</v>
      </c>
      <c r="V17">
        <v>4296.4088709677399</v>
      </c>
      <c r="W17">
        <v>6592.7251738525702</v>
      </c>
      <c r="X17">
        <v>6440.4272849462404</v>
      </c>
      <c r="Y17">
        <v>6230.0276881720401</v>
      </c>
      <c r="Z17">
        <v>6917.8061011904801</v>
      </c>
      <c r="AA17">
        <v>7544.2388963660796</v>
      </c>
      <c r="AB17">
        <v>5507.1052777777804</v>
      </c>
      <c r="AC17">
        <v>5480.4238888888904</v>
      </c>
      <c r="AD17">
        <v>6424.06908602151</v>
      </c>
      <c r="AE17">
        <v>7906.7037499999997</v>
      </c>
      <c r="AF17">
        <v>5625.3745967741897</v>
      </c>
      <c r="AG17">
        <v>5294.8213888888904</v>
      </c>
      <c r="AH17">
        <v>5172.5434895833296</v>
      </c>
      <c r="AI17">
        <v>4107.1394444444404</v>
      </c>
      <c r="AK17" t="s">
        <v>94</v>
      </c>
      <c r="AL17" t="s">
        <v>93</v>
      </c>
      <c r="AM17">
        <v>2003</v>
      </c>
      <c r="AN17">
        <f t="shared" si="0"/>
        <v>-290.73427419354994</v>
      </c>
      <c r="AO17">
        <f t="shared" si="1"/>
        <v>-126.95187760779027</v>
      </c>
      <c r="AP17">
        <f t="shared" si="2"/>
        <v>55.961693548390031</v>
      </c>
      <c r="AQ17">
        <f t="shared" si="3"/>
        <v>54.545564516130071</v>
      </c>
      <c r="AR17">
        <f t="shared" si="4"/>
        <v>57.667261904770385</v>
      </c>
      <c r="AS17">
        <f t="shared" si="5"/>
        <v>-256.65975773890023</v>
      </c>
      <c r="AT17">
        <f t="shared" si="6"/>
        <v>-53.239722222219825</v>
      </c>
      <c r="AU17">
        <f t="shared" si="7"/>
        <v>-209.88249999999971</v>
      </c>
      <c r="AV17">
        <f t="shared" si="8"/>
        <v>-245.75053763439973</v>
      </c>
      <c r="AW17">
        <f t="shared" si="9"/>
        <v>-198.26013888889065</v>
      </c>
      <c r="AX17">
        <f t="shared" si="10"/>
        <v>-21.267741935490449</v>
      </c>
      <c r="AY17">
        <f t="shared" si="11"/>
        <v>-744.58305555554944</v>
      </c>
      <c r="AZ17">
        <f t="shared" si="12"/>
        <v>-674.44583333334049</v>
      </c>
      <c r="BA17">
        <f t="shared" si="13"/>
        <v>-204.27236111111961</v>
      </c>
    </row>
    <row r="18" spans="1:53" x14ac:dyDescent="0.25">
      <c r="A18" t="s">
        <v>90</v>
      </c>
      <c r="B18" t="s">
        <v>93</v>
      </c>
      <c r="C18">
        <v>2004</v>
      </c>
      <c r="D18">
        <v>4726.7331989247295</v>
      </c>
      <c r="E18">
        <v>6454.2838664812198</v>
      </c>
      <c r="F18">
        <v>7761.3932795698902</v>
      </c>
      <c r="G18">
        <v>7182.2189516129001</v>
      </c>
      <c r="H18">
        <v>6614.4269345238099</v>
      </c>
      <c r="I18">
        <v>6675.6594885598897</v>
      </c>
      <c r="J18">
        <v>5441.8405555555601</v>
      </c>
      <c r="K18">
        <v>5214.7494444444401</v>
      </c>
      <c r="L18">
        <v>6430.3244623655901</v>
      </c>
      <c r="M18">
        <v>6378.4019444444402</v>
      </c>
      <c r="N18">
        <v>5921.8680107526898</v>
      </c>
      <c r="O18">
        <v>6008.4019444444402</v>
      </c>
      <c r="P18">
        <v>5952.1341145833303</v>
      </c>
      <c r="Q18">
        <v>5473.8319444444396</v>
      </c>
      <c r="S18" t="s">
        <v>92</v>
      </c>
      <c r="T18" t="s">
        <v>93</v>
      </c>
      <c r="U18">
        <v>2004</v>
      </c>
      <c r="V18">
        <v>4472.1756720430103</v>
      </c>
      <c r="W18">
        <v>6327.0368567454798</v>
      </c>
      <c r="X18">
        <v>7817.2189516129101</v>
      </c>
      <c r="Y18">
        <v>7237.5486559139799</v>
      </c>
      <c r="Z18">
        <v>6671.9680059523798</v>
      </c>
      <c r="AA18">
        <v>6373.4109017496603</v>
      </c>
      <c r="AB18">
        <v>5354.4955555555598</v>
      </c>
      <c r="AC18">
        <v>5012.3733333333303</v>
      </c>
      <c r="AD18">
        <v>6114.8168010752697</v>
      </c>
      <c r="AE18">
        <v>6183.2513888888898</v>
      </c>
      <c r="AF18">
        <v>5905.6323924731196</v>
      </c>
      <c r="AG18">
        <v>5240.4177777777804</v>
      </c>
      <c r="AH18">
        <v>5208.1486979166702</v>
      </c>
      <c r="AI18">
        <v>5181.55666666667</v>
      </c>
      <c r="AK18" t="s">
        <v>94</v>
      </c>
      <c r="AL18" t="s">
        <v>93</v>
      </c>
      <c r="AM18">
        <v>2004</v>
      </c>
      <c r="AN18">
        <f t="shared" si="0"/>
        <v>-254.55752688171924</v>
      </c>
      <c r="AO18">
        <f t="shared" si="1"/>
        <v>-127.24700973573999</v>
      </c>
      <c r="AP18">
        <f t="shared" si="2"/>
        <v>55.825672043019949</v>
      </c>
      <c r="AQ18">
        <f t="shared" si="3"/>
        <v>55.329704301079801</v>
      </c>
      <c r="AR18">
        <f t="shared" si="4"/>
        <v>57.541071428569921</v>
      </c>
      <c r="AS18">
        <f t="shared" si="5"/>
        <v>-302.24858681022943</v>
      </c>
      <c r="AT18">
        <f t="shared" si="6"/>
        <v>-87.345000000000255</v>
      </c>
      <c r="AU18">
        <f t="shared" si="7"/>
        <v>-202.37611111110982</v>
      </c>
      <c r="AV18">
        <f t="shared" si="8"/>
        <v>-315.50766129032036</v>
      </c>
      <c r="AW18">
        <f t="shared" si="9"/>
        <v>-195.15055555555045</v>
      </c>
      <c r="AX18">
        <f t="shared" si="10"/>
        <v>-16.23561827957019</v>
      </c>
      <c r="AY18">
        <f t="shared" si="11"/>
        <v>-767.9841666666598</v>
      </c>
      <c r="AZ18">
        <f t="shared" si="12"/>
        <v>-743.98541666666006</v>
      </c>
      <c r="BA18">
        <f t="shared" si="13"/>
        <v>-292.27527777776959</v>
      </c>
    </row>
    <row r="19" spans="1:53" x14ac:dyDescent="0.25">
      <c r="A19" t="s">
        <v>90</v>
      </c>
      <c r="B19" t="s">
        <v>93</v>
      </c>
      <c r="C19">
        <v>2005</v>
      </c>
      <c r="D19">
        <v>4662.3322580645199</v>
      </c>
      <c r="E19">
        <v>6420.0331015298998</v>
      </c>
      <c r="F19">
        <v>8125.2318548387102</v>
      </c>
      <c r="G19">
        <v>8509.5483870967691</v>
      </c>
      <c r="H19">
        <v>9446.3144345238106</v>
      </c>
      <c r="I19">
        <v>6176.5683714670204</v>
      </c>
      <c r="J19">
        <v>4630.1880555555599</v>
      </c>
      <c r="K19">
        <v>4633.6936111111099</v>
      </c>
      <c r="L19">
        <v>6397.8158602150497</v>
      </c>
      <c r="M19">
        <v>6474.5923611111102</v>
      </c>
      <c r="N19">
        <v>6346.7272849462397</v>
      </c>
      <c r="O19">
        <v>5927.0074999999997</v>
      </c>
      <c r="P19">
        <v>5778.7755208333301</v>
      </c>
      <c r="Q19">
        <v>4254.9204166666696</v>
      </c>
      <c r="S19" t="s">
        <v>92</v>
      </c>
      <c r="T19" t="s">
        <v>93</v>
      </c>
      <c r="U19">
        <v>2005</v>
      </c>
      <c r="V19">
        <v>4271.6864247311796</v>
      </c>
      <c r="W19">
        <v>6237.7573018080702</v>
      </c>
      <c r="X19">
        <v>8180.0956989247297</v>
      </c>
      <c r="Y19">
        <v>8562.9040322580604</v>
      </c>
      <c r="Z19">
        <v>9484.8443452380907</v>
      </c>
      <c r="AA19">
        <v>5849.9594885598899</v>
      </c>
      <c r="AB19">
        <v>4586.1369444444499</v>
      </c>
      <c r="AC19">
        <v>4529.6236111111102</v>
      </c>
      <c r="AD19">
        <v>6091.7017473118303</v>
      </c>
      <c r="AE19">
        <v>6324.7331944444404</v>
      </c>
      <c r="AF19">
        <v>6307.1440860215098</v>
      </c>
      <c r="AG19">
        <v>5208.165</v>
      </c>
      <c r="AH19">
        <v>5164.4690104166702</v>
      </c>
      <c r="AI19">
        <v>4030.96583333333</v>
      </c>
      <c r="AK19" t="s">
        <v>94</v>
      </c>
      <c r="AL19" t="s">
        <v>93</v>
      </c>
      <c r="AM19">
        <v>2005</v>
      </c>
      <c r="AN19">
        <f t="shared" si="0"/>
        <v>-390.64583333334031</v>
      </c>
      <c r="AO19">
        <f t="shared" si="1"/>
        <v>-182.27579972182957</v>
      </c>
      <c r="AP19">
        <f t="shared" si="2"/>
        <v>54.863844086019526</v>
      </c>
      <c r="AQ19">
        <f t="shared" si="3"/>
        <v>53.35564516129125</v>
      </c>
      <c r="AR19">
        <f t="shared" si="4"/>
        <v>38.529910714280049</v>
      </c>
      <c r="AS19">
        <f t="shared" si="5"/>
        <v>-326.60888290713046</v>
      </c>
      <c r="AT19">
        <f t="shared" si="6"/>
        <v>-44.051111111110004</v>
      </c>
      <c r="AU19">
        <f t="shared" si="7"/>
        <v>-104.06999999999971</v>
      </c>
      <c r="AV19">
        <f t="shared" si="8"/>
        <v>-306.11411290321939</v>
      </c>
      <c r="AW19">
        <f t="shared" si="9"/>
        <v>-149.85916666666981</v>
      </c>
      <c r="AX19">
        <f t="shared" si="10"/>
        <v>-39.583198924729913</v>
      </c>
      <c r="AY19">
        <f t="shared" si="11"/>
        <v>-718.84249999999975</v>
      </c>
      <c r="AZ19">
        <f t="shared" si="12"/>
        <v>-614.30651041665988</v>
      </c>
      <c r="BA19">
        <f t="shared" si="13"/>
        <v>-223.95458333333954</v>
      </c>
    </row>
    <row r="20" spans="1:53" x14ac:dyDescent="0.25">
      <c r="A20" t="s">
        <v>90</v>
      </c>
      <c r="B20" t="s">
        <v>93</v>
      </c>
      <c r="C20">
        <v>2006</v>
      </c>
      <c r="D20">
        <v>4646.7842741935501</v>
      </c>
      <c r="E20">
        <v>6392.1358831710704</v>
      </c>
      <c r="F20">
        <v>8782.8465053763393</v>
      </c>
      <c r="G20">
        <v>9773.96827956989</v>
      </c>
      <c r="H20">
        <v>9921.8604166666701</v>
      </c>
      <c r="I20">
        <v>8150.4526244952804</v>
      </c>
      <c r="J20">
        <v>8330.7574999999997</v>
      </c>
      <c r="K20">
        <v>8004.2775000000001</v>
      </c>
      <c r="L20">
        <v>10173.7551075269</v>
      </c>
      <c r="M20">
        <v>9350.7218055555604</v>
      </c>
      <c r="N20">
        <v>6830.5513440860204</v>
      </c>
      <c r="O20">
        <v>5695.3</v>
      </c>
      <c r="P20">
        <v>5342.0604166666699</v>
      </c>
      <c r="Q20">
        <v>4185.5319444444403</v>
      </c>
      <c r="S20" t="s">
        <v>92</v>
      </c>
      <c r="T20" t="s">
        <v>93</v>
      </c>
      <c r="U20">
        <v>2006</v>
      </c>
      <c r="V20">
        <v>4305.1341397849501</v>
      </c>
      <c r="W20">
        <v>6230.4269819193296</v>
      </c>
      <c r="X20">
        <v>8839.3860215053792</v>
      </c>
      <c r="Y20">
        <v>9812.8451612903209</v>
      </c>
      <c r="Z20">
        <v>9961.2037202380907</v>
      </c>
      <c r="AA20">
        <v>7889.6441453566604</v>
      </c>
      <c r="AB20">
        <v>8175.2383333333401</v>
      </c>
      <c r="AC20">
        <v>7660.3266666666696</v>
      </c>
      <c r="AD20">
        <v>10169.566129032301</v>
      </c>
      <c r="AE20">
        <v>9255.0465277777803</v>
      </c>
      <c r="AF20">
        <v>6796.4967741935498</v>
      </c>
      <c r="AG20">
        <v>4895.8713888888897</v>
      </c>
      <c r="AH20">
        <v>4696.8924479166699</v>
      </c>
      <c r="AI20">
        <v>3901.2647222222199</v>
      </c>
      <c r="AK20" t="s">
        <v>94</v>
      </c>
      <c r="AL20" t="s">
        <v>93</v>
      </c>
      <c r="AM20">
        <v>2006</v>
      </c>
      <c r="AN20">
        <f t="shared" si="0"/>
        <v>-341.65013440860002</v>
      </c>
      <c r="AO20">
        <f t="shared" si="1"/>
        <v>-161.70890125174083</v>
      </c>
      <c r="AP20">
        <f t="shared" si="2"/>
        <v>56.539516129039839</v>
      </c>
      <c r="AQ20">
        <f t="shared" si="3"/>
        <v>38.876881720430902</v>
      </c>
      <c r="AR20">
        <f t="shared" si="4"/>
        <v>39.34330357142062</v>
      </c>
      <c r="AS20">
        <f t="shared" si="5"/>
        <v>-260.80847913861999</v>
      </c>
      <c r="AT20">
        <f t="shared" si="6"/>
        <v>-155.51916666665966</v>
      </c>
      <c r="AU20">
        <f t="shared" si="7"/>
        <v>-343.95083333333059</v>
      </c>
      <c r="AV20">
        <f t="shared" si="8"/>
        <v>-4.1889784945997235</v>
      </c>
      <c r="AW20">
        <f t="shared" si="9"/>
        <v>-95.675277777780138</v>
      </c>
      <c r="AX20">
        <f t="shared" si="10"/>
        <v>-34.054569892470681</v>
      </c>
      <c r="AY20">
        <f t="shared" si="11"/>
        <v>-799.42861111111051</v>
      </c>
      <c r="AZ20">
        <f t="shared" si="12"/>
        <v>-645.16796875</v>
      </c>
      <c r="BA20">
        <f t="shared" si="13"/>
        <v>-284.26722222222043</v>
      </c>
    </row>
    <row r="21" spans="1:53" x14ac:dyDescent="0.25">
      <c r="A21" t="s">
        <v>90</v>
      </c>
      <c r="B21" t="s">
        <v>93</v>
      </c>
      <c r="C21">
        <v>2007</v>
      </c>
      <c r="D21">
        <v>4608.6192204301096</v>
      </c>
      <c r="E21">
        <v>6030.58456189151</v>
      </c>
      <c r="F21">
        <v>7766.1853494623601</v>
      </c>
      <c r="G21">
        <v>8884.4655913978495</v>
      </c>
      <c r="H21">
        <v>8952.0782738095295</v>
      </c>
      <c r="I21">
        <v>9666.9236877523508</v>
      </c>
      <c r="J21">
        <v>7200.36388888889</v>
      </c>
      <c r="K21">
        <v>5716.9461111111104</v>
      </c>
      <c r="L21">
        <v>7534.0712365591398</v>
      </c>
      <c r="M21">
        <v>7756.3298611111104</v>
      </c>
      <c r="N21">
        <v>6890.2716397849499</v>
      </c>
      <c r="O21">
        <v>5916.2291666666697</v>
      </c>
      <c r="P21">
        <v>5611.8205729166702</v>
      </c>
      <c r="Q21">
        <v>3974.2195833333299</v>
      </c>
      <c r="S21" t="s">
        <v>92</v>
      </c>
      <c r="T21" t="s">
        <v>93</v>
      </c>
      <c r="U21">
        <v>2007</v>
      </c>
      <c r="V21">
        <v>4234.8744623655903</v>
      </c>
      <c r="W21">
        <v>5865.6165507649503</v>
      </c>
      <c r="X21">
        <v>7820.7780913978504</v>
      </c>
      <c r="Y21">
        <v>8935.9008064516092</v>
      </c>
      <c r="Z21">
        <v>9013.7770833333307</v>
      </c>
      <c r="AA21">
        <v>9365.78761776582</v>
      </c>
      <c r="AB21">
        <v>7182.9622222222197</v>
      </c>
      <c r="AC21">
        <v>5501.1572222222203</v>
      </c>
      <c r="AD21">
        <v>7193.6620967741901</v>
      </c>
      <c r="AE21">
        <v>7574.77569444445</v>
      </c>
      <c r="AF21">
        <v>6863.6379032258101</v>
      </c>
      <c r="AG21">
        <v>5175.5372222222204</v>
      </c>
      <c r="AH21">
        <v>5002.2346354166702</v>
      </c>
      <c r="AI21">
        <v>3745.63930555556</v>
      </c>
      <c r="AK21" t="s">
        <v>94</v>
      </c>
      <c r="AL21" t="s">
        <v>93</v>
      </c>
      <c r="AM21">
        <v>2007</v>
      </c>
      <c r="AN21">
        <f t="shared" si="0"/>
        <v>-373.74475806451937</v>
      </c>
      <c r="AO21">
        <f t="shared" si="1"/>
        <v>-164.96801112655976</v>
      </c>
      <c r="AP21">
        <f t="shared" si="2"/>
        <v>54.592741935490267</v>
      </c>
      <c r="AQ21">
        <f t="shared" si="3"/>
        <v>51.435215053759748</v>
      </c>
      <c r="AR21">
        <f t="shared" si="4"/>
        <v>61.698809523801174</v>
      </c>
      <c r="AS21">
        <f t="shared" si="5"/>
        <v>-301.13606998653086</v>
      </c>
      <c r="AT21">
        <f t="shared" si="6"/>
        <v>-17.40166666667028</v>
      </c>
      <c r="AU21">
        <f t="shared" si="7"/>
        <v>-215.78888888889014</v>
      </c>
      <c r="AV21">
        <f t="shared" si="8"/>
        <v>-340.40913978494973</v>
      </c>
      <c r="AW21">
        <f t="shared" si="9"/>
        <v>-181.55416666666042</v>
      </c>
      <c r="AX21">
        <f t="shared" si="10"/>
        <v>-26.633736559139834</v>
      </c>
      <c r="AY21">
        <f t="shared" si="11"/>
        <v>-740.69194444444929</v>
      </c>
      <c r="AZ21">
        <f t="shared" si="12"/>
        <v>-609.5859375</v>
      </c>
      <c r="BA21">
        <f t="shared" si="13"/>
        <v>-228.58027777776988</v>
      </c>
    </row>
    <row r="22" spans="1:53" x14ac:dyDescent="0.25">
      <c r="A22" t="s">
        <v>90</v>
      </c>
      <c r="B22" t="s">
        <v>93</v>
      </c>
      <c r="C22">
        <v>2008</v>
      </c>
      <c r="D22">
        <v>4636.4586021505402</v>
      </c>
      <c r="E22">
        <v>6194.2980528511798</v>
      </c>
      <c r="F22">
        <v>7006.3037634408602</v>
      </c>
      <c r="G22">
        <v>7547.0133064516103</v>
      </c>
      <c r="H22">
        <v>7344.4611607142897</v>
      </c>
      <c r="I22">
        <v>6845.4440107671599</v>
      </c>
      <c r="J22">
        <v>4627.5091666666704</v>
      </c>
      <c r="K22">
        <v>4580.0663888888903</v>
      </c>
      <c r="L22">
        <v>8411.5848118279591</v>
      </c>
      <c r="M22">
        <v>11009.7738888889</v>
      </c>
      <c r="N22">
        <v>8372.3251344086002</v>
      </c>
      <c r="O22">
        <v>6432.1430555555498</v>
      </c>
      <c r="P22">
        <v>6237.5927083333299</v>
      </c>
      <c r="Q22">
        <v>4748.8226388888897</v>
      </c>
      <c r="S22" t="s">
        <v>92</v>
      </c>
      <c r="T22" t="s">
        <v>93</v>
      </c>
      <c r="U22">
        <v>2008</v>
      </c>
      <c r="V22">
        <v>4251.5309139784904</v>
      </c>
      <c r="W22">
        <v>6030.1719054242003</v>
      </c>
      <c r="X22">
        <v>7061.74435483871</v>
      </c>
      <c r="Y22">
        <v>7600.1697580645196</v>
      </c>
      <c r="Z22">
        <v>7411.3943452381</v>
      </c>
      <c r="AA22">
        <v>6540.0584118438801</v>
      </c>
      <c r="AB22">
        <v>4576.7863888888896</v>
      </c>
      <c r="AC22">
        <v>4424.6855555555503</v>
      </c>
      <c r="AD22">
        <v>8351.1739247311798</v>
      </c>
      <c r="AE22">
        <v>10988.6911111111</v>
      </c>
      <c r="AF22">
        <v>8430.1315860215109</v>
      </c>
      <c r="AG22">
        <v>5567.2258333333302</v>
      </c>
      <c r="AH22">
        <v>5434.0747395833296</v>
      </c>
      <c r="AI22">
        <v>4458.2331944444404</v>
      </c>
      <c r="AK22" t="s">
        <v>94</v>
      </c>
      <c r="AL22" t="s">
        <v>93</v>
      </c>
      <c r="AM22">
        <v>2008</v>
      </c>
      <c r="AN22">
        <f t="shared" si="0"/>
        <v>-384.92768817204978</v>
      </c>
      <c r="AO22">
        <f t="shared" si="1"/>
        <v>-164.12614742697951</v>
      </c>
      <c r="AP22">
        <f t="shared" si="2"/>
        <v>55.440591397849857</v>
      </c>
      <c r="AQ22">
        <f t="shared" si="3"/>
        <v>53.156451612909223</v>
      </c>
      <c r="AR22">
        <f t="shared" si="4"/>
        <v>66.933184523810269</v>
      </c>
      <c r="AS22">
        <f t="shared" si="5"/>
        <v>-305.38559892327976</v>
      </c>
      <c r="AT22">
        <f t="shared" si="6"/>
        <v>-50.72277777778072</v>
      </c>
      <c r="AU22">
        <f t="shared" si="7"/>
        <v>-155.38083333333998</v>
      </c>
      <c r="AV22">
        <f t="shared" si="8"/>
        <v>-60.410887096779334</v>
      </c>
      <c r="AW22">
        <f t="shared" si="9"/>
        <v>-21.082777777799492</v>
      </c>
      <c r="AX22">
        <f t="shared" si="10"/>
        <v>57.806451612910678</v>
      </c>
      <c r="AY22">
        <f t="shared" si="11"/>
        <v>-864.91722222221961</v>
      </c>
      <c r="AZ22">
        <f t="shared" si="12"/>
        <v>-803.51796875000036</v>
      </c>
      <c r="BA22">
        <f t="shared" si="13"/>
        <v>-290.58944444444933</v>
      </c>
    </row>
    <row r="23" spans="1:53" x14ac:dyDescent="0.25">
      <c r="A23" t="s">
        <v>90</v>
      </c>
      <c r="B23" t="s">
        <v>93</v>
      </c>
      <c r="C23">
        <v>2009</v>
      </c>
      <c r="D23">
        <v>4678.0247311827998</v>
      </c>
      <c r="E23">
        <v>5993.4937413073703</v>
      </c>
      <c r="F23">
        <v>7697.0868279569904</v>
      </c>
      <c r="G23">
        <v>7614.8603494623603</v>
      </c>
      <c r="H23">
        <v>7016.8747023809501</v>
      </c>
      <c r="I23">
        <v>6236.2940780619101</v>
      </c>
      <c r="J23">
        <v>4796.0361111111097</v>
      </c>
      <c r="K23">
        <v>5919.5369444444405</v>
      </c>
      <c r="L23">
        <v>7756.2991935483897</v>
      </c>
      <c r="M23">
        <v>8565.8094444444396</v>
      </c>
      <c r="N23">
        <v>5816.3956989247299</v>
      </c>
      <c r="O23">
        <v>5675.5588888888897</v>
      </c>
      <c r="P23">
        <v>5322.8638020833296</v>
      </c>
      <c r="Q23">
        <v>4022.8145833333301</v>
      </c>
      <c r="S23" t="s">
        <v>92</v>
      </c>
      <c r="T23" t="s">
        <v>93</v>
      </c>
      <c r="U23">
        <v>2009</v>
      </c>
      <c r="V23">
        <v>4314.1352150537696</v>
      </c>
      <c r="W23">
        <v>5810.2995827538298</v>
      </c>
      <c r="X23">
        <v>7752.8135752688104</v>
      </c>
      <c r="Y23">
        <v>7669.3045698924698</v>
      </c>
      <c r="Z23">
        <v>7083.02038690476</v>
      </c>
      <c r="AA23">
        <v>5924.2341857335095</v>
      </c>
      <c r="AB23">
        <v>4716.78416666667</v>
      </c>
      <c r="AC23">
        <v>5610.1511111111104</v>
      </c>
      <c r="AD23">
        <v>7480.5666666666702</v>
      </c>
      <c r="AE23">
        <v>8402.4394444444406</v>
      </c>
      <c r="AF23">
        <v>5763.1577956989204</v>
      </c>
      <c r="AG23">
        <v>4876.3991666666698</v>
      </c>
      <c r="AH23">
        <v>4637.1804687499998</v>
      </c>
      <c r="AI23">
        <v>3759.5458333333299</v>
      </c>
      <c r="AK23" t="s">
        <v>94</v>
      </c>
      <c r="AL23" t="s">
        <v>93</v>
      </c>
      <c r="AM23">
        <v>2009</v>
      </c>
      <c r="AN23">
        <f t="shared" si="0"/>
        <v>-363.8895161290302</v>
      </c>
      <c r="AO23">
        <f t="shared" si="1"/>
        <v>-183.19415855354055</v>
      </c>
      <c r="AP23">
        <f t="shared" si="2"/>
        <v>55.726747311819963</v>
      </c>
      <c r="AQ23">
        <f t="shared" si="3"/>
        <v>54.444220430109453</v>
      </c>
      <c r="AR23">
        <f t="shared" si="4"/>
        <v>66.145684523809905</v>
      </c>
      <c r="AS23">
        <f t="shared" si="5"/>
        <v>-312.05989232840057</v>
      </c>
      <c r="AT23">
        <f t="shared" si="6"/>
        <v>-79.251944444439687</v>
      </c>
      <c r="AU23">
        <f t="shared" si="7"/>
        <v>-309.38583333333008</v>
      </c>
      <c r="AV23">
        <f t="shared" si="8"/>
        <v>-275.73252688171942</v>
      </c>
      <c r="AW23">
        <f t="shared" si="9"/>
        <v>-163.36999999999898</v>
      </c>
      <c r="AX23">
        <f t="shared" si="10"/>
        <v>-53.237903225809532</v>
      </c>
      <c r="AY23">
        <f t="shared" si="11"/>
        <v>-799.1597222222199</v>
      </c>
      <c r="AZ23">
        <f t="shared" si="12"/>
        <v>-685.68333333332976</v>
      </c>
      <c r="BA23">
        <f t="shared" si="13"/>
        <v>-263.26875000000018</v>
      </c>
    </row>
    <row r="24" spans="1:53" x14ac:dyDescent="0.25">
      <c r="A24" t="s">
        <v>90</v>
      </c>
      <c r="B24" t="s">
        <v>93</v>
      </c>
      <c r="C24">
        <v>2010</v>
      </c>
      <c r="D24">
        <v>4587.9154569892498</v>
      </c>
      <c r="E24">
        <v>6002.6399165507601</v>
      </c>
      <c r="F24">
        <v>6889.6616935483898</v>
      </c>
      <c r="G24">
        <v>6598.2721774193597</v>
      </c>
      <c r="H24">
        <v>6762.5416666666697</v>
      </c>
      <c r="I24">
        <v>5306.2371467025596</v>
      </c>
      <c r="J24">
        <v>3683.8405555555601</v>
      </c>
      <c r="K24">
        <v>4109.9799999999996</v>
      </c>
      <c r="L24">
        <v>5478.8618279569901</v>
      </c>
      <c r="M24">
        <v>9261.0829166666699</v>
      </c>
      <c r="N24">
        <v>7060.7965053763401</v>
      </c>
      <c r="O24">
        <v>5987.9174999999996</v>
      </c>
      <c r="P24">
        <v>5635.7697916666702</v>
      </c>
      <c r="Q24">
        <v>4796.6881944444403</v>
      </c>
      <c r="S24" t="s">
        <v>92</v>
      </c>
      <c r="T24" t="s">
        <v>93</v>
      </c>
      <c r="U24">
        <v>2010</v>
      </c>
      <c r="V24">
        <v>4196.9940860215002</v>
      </c>
      <c r="W24">
        <v>5825.5052851182199</v>
      </c>
      <c r="X24">
        <v>6944.8380376344103</v>
      </c>
      <c r="Y24">
        <v>6652.5588709677404</v>
      </c>
      <c r="Z24">
        <v>6819.8075892857096</v>
      </c>
      <c r="AA24">
        <v>4978.5865410498</v>
      </c>
      <c r="AB24">
        <v>3662.24166666667</v>
      </c>
      <c r="AC24">
        <v>3994.0983333333302</v>
      </c>
      <c r="AD24">
        <v>5246.6801075268804</v>
      </c>
      <c r="AE24">
        <v>9151.6073611111096</v>
      </c>
      <c r="AF24">
        <v>7030.2586021505304</v>
      </c>
      <c r="AG24">
        <v>5124.88055555555</v>
      </c>
      <c r="AH24">
        <v>4915.6330729166702</v>
      </c>
      <c r="AI24">
        <v>4511.8725000000004</v>
      </c>
      <c r="AK24" t="s">
        <v>94</v>
      </c>
      <c r="AL24" t="s">
        <v>93</v>
      </c>
      <c r="AM24">
        <v>2010</v>
      </c>
      <c r="AN24">
        <f t="shared" si="0"/>
        <v>-390.92137096774968</v>
      </c>
      <c r="AO24">
        <f t="shared" si="1"/>
        <v>-177.13463143254012</v>
      </c>
      <c r="AP24">
        <f t="shared" si="2"/>
        <v>55.176344086020435</v>
      </c>
      <c r="AQ24">
        <f t="shared" si="3"/>
        <v>54.286693548380754</v>
      </c>
      <c r="AR24">
        <f t="shared" si="4"/>
        <v>57.265922619039884</v>
      </c>
      <c r="AS24">
        <f t="shared" si="5"/>
        <v>-327.65060565275962</v>
      </c>
      <c r="AT24">
        <f t="shared" si="6"/>
        <v>-21.598888888890087</v>
      </c>
      <c r="AU24">
        <f t="shared" si="7"/>
        <v>-115.88166666666939</v>
      </c>
      <c r="AV24">
        <f t="shared" si="8"/>
        <v>-232.18172043010964</v>
      </c>
      <c r="AW24">
        <f t="shared" si="9"/>
        <v>-109.47555555556028</v>
      </c>
      <c r="AX24">
        <f t="shared" si="10"/>
        <v>-30.537903225809714</v>
      </c>
      <c r="AY24">
        <f t="shared" si="11"/>
        <v>-863.03694444444955</v>
      </c>
      <c r="AZ24">
        <f t="shared" si="12"/>
        <v>-720.13671875</v>
      </c>
      <c r="BA24">
        <f t="shared" si="13"/>
        <v>-284.81569444443994</v>
      </c>
    </row>
    <row r="25" spans="1:53" x14ac:dyDescent="0.25">
      <c r="A25" t="s">
        <v>90</v>
      </c>
      <c r="B25" t="s">
        <v>93</v>
      </c>
      <c r="C25">
        <v>2011</v>
      </c>
      <c r="D25">
        <v>4616.9549731182797</v>
      </c>
      <c r="E25">
        <v>6043.421418637</v>
      </c>
      <c r="F25">
        <v>8650.6823924731198</v>
      </c>
      <c r="G25">
        <v>9891.5780913978506</v>
      </c>
      <c r="H25">
        <v>9781.8205357142797</v>
      </c>
      <c r="I25">
        <v>9437.2174966352595</v>
      </c>
      <c r="J25">
        <v>9022.1369444444499</v>
      </c>
      <c r="K25">
        <v>6679.61333333333</v>
      </c>
      <c r="L25">
        <v>9492.7092741935503</v>
      </c>
      <c r="M25">
        <v>12776.5016666667</v>
      </c>
      <c r="N25">
        <v>12536.1869623656</v>
      </c>
      <c r="O25">
        <v>8768.3722222222204</v>
      </c>
      <c r="P25">
        <v>7181.1768229166701</v>
      </c>
      <c r="Q25">
        <v>5240.2416666666704</v>
      </c>
      <c r="S25" t="s">
        <v>92</v>
      </c>
      <c r="T25" t="s">
        <v>93</v>
      </c>
      <c r="U25">
        <v>2011</v>
      </c>
      <c r="V25">
        <v>4240.4510752688202</v>
      </c>
      <c r="W25">
        <v>5855.4262865090404</v>
      </c>
      <c r="X25">
        <v>8705.5111559139805</v>
      </c>
      <c r="Y25">
        <v>9940.72204301075</v>
      </c>
      <c r="Z25">
        <v>9816.2063988095197</v>
      </c>
      <c r="AA25">
        <v>9196.9017496635297</v>
      </c>
      <c r="AB25">
        <v>9023.8247222222199</v>
      </c>
      <c r="AC25">
        <v>6387.9155555555599</v>
      </c>
      <c r="AD25">
        <v>9431.4994623655894</v>
      </c>
      <c r="AE25">
        <v>12952.207916666701</v>
      </c>
      <c r="AF25">
        <v>12759.3430107527</v>
      </c>
      <c r="AG25">
        <v>7869.4077777777802</v>
      </c>
      <c r="AH25">
        <v>6282.1278645833299</v>
      </c>
      <c r="AI25">
        <v>4937.3161111111103</v>
      </c>
      <c r="AK25" t="s">
        <v>94</v>
      </c>
      <c r="AL25" t="s">
        <v>93</v>
      </c>
      <c r="AM25">
        <v>2011</v>
      </c>
      <c r="AN25">
        <f t="shared" si="0"/>
        <v>-376.50389784945946</v>
      </c>
      <c r="AO25">
        <f t="shared" si="1"/>
        <v>-187.99513212795955</v>
      </c>
      <c r="AP25">
        <f t="shared" si="2"/>
        <v>54.828763440860712</v>
      </c>
      <c r="AQ25">
        <f t="shared" si="3"/>
        <v>49.1439516128994</v>
      </c>
      <c r="AR25">
        <f t="shared" si="4"/>
        <v>34.385863095239984</v>
      </c>
      <c r="AS25">
        <f t="shared" si="5"/>
        <v>-240.31574697172982</v>
      </c>
      <c r="AT25">
        <f t="shared" si="6"/>
        <v>1.6877777777699521</v>
      </c>
      <c r="AU25">
        <f t="shared" si="7"/>
        <v>-291.69777777777017</v>
      </c>
      <c r="AV25">
        <f t="shared" si="8"/>
        <v>-61.209811827960948</v>
      </c>
      <c r="AW25">
        <f t="shared" si="9"/>
        <v>175.70625000000109</v>
      </c>
      <c r="AX25">
        <f t="shared" si="10"/>
        <v>223.15604838709987</v>
      </c>
      <c r="AY25">
        <f t="shared" si="11"/>
        <v>-898.96444444444023</v>
      </c>
      <c r="AZ25">
        <f t="shared" si="12"/>
        <v>-899.04895833334012</v>
      </c>
      <c r="BA25">
        <f t="shared" si="13"/>
        <v>-302.92555555556009</v>
      </c>
    </row>
    <row r="26" spans="1:53" x14ac:dyDescent="0.25">
      <c r="A26" t="s">
        <v>90</v>
      </c>
      <c r="B26" t="s">
        <v>93</v>
      </c>
      <c r="C26">
        <v>2012</v>
      </c>
      <c r="D26">
        <v>4631.9646505376404</v>
      </c>
      <c r="E26">
        <v>6293.6787204450602</v>
      </c>
      <c r="F26">
        <v>7890.8572580645196</v>
      </c>
      <c r="G26">
        <v>8288.2995967742008</v>
      </c>
      <c r="H26">
        <v>8077.2898809523804</v>
      </c>
      <c r="I26">
        <v>8856.3095558546393</v>
      </c>
      <c r="J26">
        <v>8998.2150000000001</v>
      </c>
      <c r="K26">
        <v>9646.6727777777796</v>
      </c>
      <c r="L26">
        <v>9904.7018817204298</v>
      </c>
      <c r="M26">
        <v>11284.841805555599</v>
      </c>
      <c r="N26">
        <v>12123.536155914</v>
      </c>
      <c r="O26">
        <v>9076.3688888888901</v>
      </c>
      <c r="P26">
        <v>7049.2395833333303</v>
      </c>
      <c r="Q26">
        <v>4403.9441666666698</v>
      </c>
      <c r="S26" t="s">
        <v>92</v>
      </c>
      <c r="T26" t="s">
        <v>93</v>
      </c>
      <c r="U26">
        <v>2012</v>
      </c>
      <c r="V26">
        <v>4215.6736559139799</v>
      </c>
      <c r="W26">
        <v>6118.0264255910997</v>
      </c>
      <c r="X26">
        <v>7947.0870967742003</v>
      </c>
      <c r="Y26">
        <v>8340.7697580645108</v>
      </c>
      <c r="Z26">
        <v>8145.31726190476</v>
      </c>
      <c r="AA26">
        <v>8562.4020188425293</v>
      </c>
      <c r="AB26">
        <v>8938.52277777778</v>
      </c>
      <c r="AC26">
        <v>9529.4650000000001</v>
      </c>
      <c r="AD26">
        <v>9704.8458333333292</v>
      </c>
      <c r="AE26">
        <v>11511.760833333299</v>
      </c>
      <c r="AF26">
        <v>12374.812634408599</v>
      </c>
      <c r="AG26">
        <v>8250.9744444444405</v>
      </c>
      <c r="AH26">
        <v>6277.3002604166704</v>
      </c>
      <c r="AI26">
        <v>4126.3869444444499</v>
      </c>
      <c r="AK26" t="s">
        <v>94</v>
      </c>
      <c r="AL26" t="s">
        <v>93</v>
      </c>
      <c r="AM26">
        <v>2012</v>
      </c>
      <c r="AN26">
        <f t="shared" si="0"/>
        <v>-416.29099462366048</v>
      </c>
      <c r="AO26">
        <f t="shared" si="1"/>
        <v>-175.65229485396048</v>
      </c>
      <c r="AP26">
        <f t="shared" si="2"/>
        <v>56.229838709680735</v>
      </c>
      <c r="AQ26">
        <f t="shared" si="3"/>
        <v>52.470161290309989</v>
      </c>
      <c r="AR26">
        <f t="shared" si="4"/>
        <v>68.027380952379644</v>
      </c>
      <c r="AS26">
        <f t="shared" si="5"/>
        <v>-293.90753701210997</v>
      </c>
      <c r="AT26">
        <f t="shared" si="6"/>
        <v>-59.692222222220153</v>
      </c>
      <c r="AU26">
        <f t="shared" si="7"/>
        <v>-117.20777777777948</v>
      </c>
      <c r="AV26">
        <f t="shared" si="8"/>
        <v>-199.8560483871006</v>
      </c>
      <c r="AW26">
        <f t="shared" si="9"/>
        <v>226.91902777769974</v>
      </c>
      <c r="AX26">
        <f t="shared" si="10"/>
        <v>251.27647849459936</v>
      </c>
      <c r="AY26">
        <f t="shared" si="11"/>
        <v>-825.39444444444962</v>
      </c>
      <c r="AZ26">
        <f t="shared" si="12"/>
        <v>-771.93932291665988</v>
      </c>
      <c r="BA26">
        <f t="shared" si="13"/>
        <v>-277.55722222221993</v>
      </c>
    </row>
    <row r="27" spans="1:53" x14ac:dyDescent="0.25">
      <c r="A27" t="s">
        <v>90</v>
      </c>
      <c r="B27" t="s">
        <v>93</v>
      </c>
      <c r="C27">
        <v>2013</v>
      </c>
      <c r="D27">
        <v>4589.8059139785</v>
      </c>
      <c r="E27">
        <v>6575.2703755215598</v>
      </c>
      <c r="F27">
        <v>8525.1774193548408</v>
      </c>
      <c r="G27">
        <v>8608.3248655913994</v>
      </c>
      <c r="H27">
        <v>8491.9206845238095</v>
      </c>
      <c r="I27">
        <v>7602.1597577389002</v>
      </c>
      <c r="J27">
        <v>6892.92</v>
      </c>
      <c r="K27">
        <v>5644.0502777777801</v>
      </c>
      <c r="L27">
        <v>8524.16424731183</v>
      </c>
      <c r="M27">
        <v>8879.0644444444406</v>
      </c>
      <c r="N27">
        <v>7831.8670698924698</v>
      </c>
      <c r="O27">
        <v>6574.5444444444402</v>
      </c>
      <c r="P27">
        <v>6335.7424479166702</v>
      </c>
      <c r="Q27">
        <v>5289.8931944444403</v>
      </c>
      <c r="S27" t="s">
        <v>92</v>
      </c>
      <c r="T27" t="s">
        <v>93</v>
      </c>
      <c r="U27">
        <v>2013</v>
      </c>
      <c r="V27">
        <v>4219.2819892473099</v>
      </c>
      <c r="W27">
        <v>6381.0503477051498</v>
      </c>
      <c r="X27">
        <v>8576.4564516128994</v>
      </c>
      <c r="Y27">
        <v>8661.8297043010807</v>
      </c>
      <c r="Z27">
        <v>8549.8327380952396</v>
      </c>
      <c r="AA27">
        <v>7295.4605652759101</v>
      </c>
      <c r="AB27">
        <v>6777.3105555555503</v>
      </c>
      <c r="AC27">
        <v>5392.2836111111101</v>
      </c>
      <c r="AD27">
        <v>8301.0487903225803</v>
      </c>
      <c r="AE27">
        <v>8711.9129166666698</v>
      </c>
      <c r="AF27">
        <v>7828.4658602150503</v>
      </c>
      <c r="AG27">
        <v>5816.5550000000003</v>
      </c>
      <c r="AH27">
        <v>5678.6398437500002</v>
      </c>
      <c r="AI27">
        <v>5023.3622222222202</v>
      </c>
      <c r="AK27" t="s">
        <v>94</v>
      </c>
      <c r="AL27" t="s">
        <v>93</v>
      </c>
      <c r="AM27">
        <v>2013</v>
      </c>
      <c r="AN27">
        <f t="shared" si="0"/>
        <v>-370.52392473119016</v>
      </c>
      <c r="AO27">
        <f t="shared" si="1"/>
        <v>-194.22002781641004</v>
      </c>
      <c r="AP27">
        <f t="shared" si="2"/>
        <v>51.279032258058578</v>
      </c>
      <c r="AQ27">
        <f t="shared" si="3"/>
        <v>53.50483870968128</v>
      </c>
      <c r="AR27">
        <f t="shared" si="4"/>
        <v>57.912053571430079</v>
      </c>
      <c r="AS27">
        <f t="shared" si="5"/>
        <v>-306.69919246299014</v>
      </c>
      <c r="AT27">
        <f t="shared" si="6"/>
        <v>-115.60944444444976</v>
      </c>
      <c r="AU27">
        <f t="shared" si="7"/>
        <v>-251.76666666667006</v>
      </c>
      <c r="AV27">
        <f t="shared" si="8"/>
        <v>-223.11545698924965</v>
      </c>
      <c r="AW27">
        <f t="shared" si="9"/>
        <v>-167.15152777777075</v>
      </c>
      <c r="AX27">
        <f t="shared" si="10"/>
        <v>-3.4012096774195015</v>
      </c>
      <c r="AY27">
        <f t="shared" si="11"/>
        <v>-757.98944444443987</v>
      </c>
      <c r="AZ27">
        <f t="shared" si="12"/>
        <v>-657.10260416667006</v>
      </c>
      <c r="BA27">
        <f t="shared" si="13"/>
        <v>-266.53097222222004</v>
      </c>
    </row>
    <row r="28" spans="1:53" x14ac:dyDescent="0.25">
      <c r="A28" t="s">
        <v>90</v>
      </c>
      <c r="B28" t="s">
        <v>93</v>
      </c>
      <c r="C28">
        <v>2014</v>
      </c>
      <c r="D28">
        <v>4623.8948924731203</v>
      </c>
      <c r="E28">
        <v>6256.61529902643</v>
      </c>
      <c r="F28">
        <v>7128.0612903225801</v>
      </c>
      <c r="G28">
        <v>7300.3891129032299</v>
      </c>
      <c r="H28">
        <v>7279.1459821428498</v>
      </c>
      <c r="I28">
        <v>9057.3861372812898</v>
      </c>
      <c r="J28">
        <v>6470.0469444444398</v>
      </c>
      <c r="K28">
        <v>7294.1197222222199</v>
      </c>
      <c r="L28">
        <v>9172.7772849462399</v>
      </c>
      <c r="M28">
        <v>8658.5241666666698</v>
      </c>
      <c r="N28">
        <v>8623.6391129032309</v>
      </c>
      <c r="O28">
        <v>6458.4530555555602</v>
      </c>
      <c r="P28">
        <v>6258.5109375000002</v>
      </c>
      <c r="Q28">
        <v>4820.0644444444397</v>
      </c>
      <c r="S28" t="s">
        <v>92</v>
      </c>
      <c r="T28" t="s">
        <v>93</v>
      </c>
      <c r="U28">
        <v>2014</v>
      </c>
      <c r="V28">
        <v>4231.7775537634398</v>
      </c>
      <c r="W28">
        <v>6085.7197496522904</v>
      </c>
      <c r="X28">
        <v>7183.3255376344096</v>
      </c>
      <c r="Y28">
        <v>7353.9147849462397</v>
      </c>
      <c r="Z28">
        <v>7337.3276785714297</v>
      </c>
      <c r="AA28">
        <v>8832.7978465679607</v>
      </c>
      <c r="AB28">
        <v>6417.0541666666704</v>
      </c>
      <c r="AC28">
        <v>7002.3313888888897</v>
      </c>
      <c r="AD28">
        <v>8953.9235215053795</v>
      </c>
      <c r="AE28">
        <v>8499.1204166666594</v>
      </c>
      <c r="AF28">
        <v>8652.2501344085995</v>
      </c>
      <c r="AG28">
        <v>5631.6216666666696</v>
      </c>
      <c r="AH28">
        <v>5499.4036458333303</v>
      </c>
      <c r="AI28">
        <v>4576.8990277777802</v>
      </c>
      <c r="AK28" t="s">
        <v>94</v>
      </c>
      <c r="AL28" t="s">
        <v>93</v>
      </c>
      <c r="AM28">
        <v>2014</v>
      </c>
      <c r="AN28">
        <f t="shared" si="0"/>
        <v>-392.11733870968055</v>
      </c>
      <c r="AO28">
        <f t="shared" si="1"/>
        <v>-170.89554937413959</v>
      </c>
      <c r="AP28">
        <f t="shared" si="2"/>
        <v>55.264247311829422</v>
      </c>
      <c r="AQ28">
        <f t="shared" si="3"/>
        <v>53.525672043009763</v>
      </c>
      <c r="AR28">
        <f t="shared" si="4"/>
        <v>58.181696428579926</v>
      </c>
      <c r="AS28">
        <f t="shared" si="5"/>
        <v>-224.58829071332912</v>
      </c>
      <c r="AT28">
        <f t="shared" si="6"/>
        <v>-52.992777777769334</v>
      </c>
      <c r="AU28">
        <f t="shared" si="7"/>
        <v>-291.78833333333023</v>
      </c>
      <c r="AV28">
        <f t="shared" si="8"/>
        <v>-218.85376344086035</v>
      </c>
      <c r="AW28">
        <f t="shared" si="9"/>
        <v>-159.4037500000104</v>
      </c>
      <c r="AX28">
        <f t="shared" si="10"/>
        <v>28.611021505368626</v>
      </c>
      <c r="AY28">
        <f t="shared" si="11"/>
        <v>-826.83138888889061</v>
      </c>
      <c r="AZ28">
        <f t="shared" si="12"/>
        <v>-759.10729166666988</v>
      </c>
      <c r="BA28">
        <f t="shared" si="13"/>
        <v>-243.16541666665944</v>
      </c>
    </row>
    <row r="29" spans="1:53" x14ac:dyDescent="0.25">
      <c r="A29" t="s">
        <v>90</v>
      </c>
      <c r="B29" t="s">
        <v>93</v>
      </c>
      <c r="C29">
        <v>2015</v>
      </c>
      <c r="D29">
        <v>4598.1430107526903</v>
      </c>
      <c r="E29">
        <v>6284.23949930459</v>
      </c>
      <c r="F29">
        <v>7971.8840053763397</v>
      </c>
      <c r="G29">
        <v>10037.419892473101</v>
      </c>
      <c r="H29">
        <v>11827.352827381001</v>
      </c>
      <c r="I29">
        <v>10502.824091520901</v>
      </c>
      <c r="J29">
        <v>7251.9586111111103</v>
      </c>
      <c r="K29">
        <v>4637.3672222222203</v>
      </c>
      <c r="L29">
        <v>5753.5586021505396</v>
      </c>
      <c r="M29">
        <v>5647.4549999999999</v>
      </c>
      <c r="N29">
        <v>4466.0030913978499</v>
      </c>
      <c r="O29">
        <v>5510.2030555555602</v>
      </c>
      <c r="P29">
        <v>5446.3291666666701</v>
      </c>
      <c r="Q29">
        <v>4772.5848611111096</v>
      </c>
      <c r="S29" t="s">
        <v>92</v>
      </c>
      <c r="T29" t="s">
        <v>93</v>
      </c>
      <c r="U29">
        <v>2015</v>
      </c>
      <c r="V29">
        <v>4224.8696236559099</v>
      </c>
      <c r="W29">
        <v>6096.1221140472899</v>
      </c>
      <c r="X29">
        <v>8024.9305107526898</v>
      </c>
      <c r="Y29">
        <v>10058.120967741899</v>
      </c>
      <c r="Z29">
        <v>11850.4933035714</v>
      </c>
      <c r="AA29">
        <v>10386.630417227499</v>
      </c>
      <c r="AB29">
        <v>7196.2269444444401</v>
      </c>
      <c r="AC29">
        <v>4506.0369444444495</v>
      </c>
      <c r="AD29">
        <v>5522.6966397849501</v>
      </c>
      <c r="AE29">
        <v>5496.2422222222203</v>
      </c>
      <c r="AF29">
        <v>4469.0891129032298</v>
      </c>
      <c r="AG29">
        <v>4927.2166666666699</v>
      </c>
      <c r="AH29">
        <v>4922.6216145833296</v>
      </c>
      <c r="AI29">
        <v>4539.8508333333302</v>
      </c>
      <c r="AK29" t="s">
        <v>94</v>
      </c>
      <c r="AL29" t="s">
        <v>93</v>
      </c>
      <c r="AM29">
        <v>2015</v>
      </c>
      <c r="AN29">
        <f t="shared" si="0"/>
        <v>-373.27338709678043</v>
      </c>
      <c r="AO29">
        <f t="shared" si="1"/>
        <v>-188.11738525730016</v>
      </c>
      <c r="AP29">
        <f t="shared" si="2"/>
        <v>53.046505376350069</v>
      </c>
      <c r="AQ29">
        <f t="shared" si="3"/>
        <v>20.701075268798377</v>
      </c>
      <c r="AR29">
        <f t="shared" si="4"/>
        <v>23.140476190399568</v>
      </c>
      <c r="AS29">
        <f t="shared" si="5"/>
        <v>-116.19367429340127</v>
      </c>
      <c r="AT29">
        <f t="shared" si="6"/>
        <v>-55.731666666670208</v>
      </c>
      <c r="AU29">
        <f t="shared" si="7"/>
        <v>-131.33027777777079</v>
      </c>
      <c r="AV29">
        <f t="shared" si="8"/>
        <v>-230.86196236558953</v>
      </c>
      <c r="AW29">
        <f t="shared" si="9"/>
        <v>-151.21277777777959</v>
      </c>
      <c r="AX29">
        <f t="shared" si="10"/>
        <v>3.0860215053799038</v>
      </c>
      <c r="AY29">
        <f t="shared" si="11"/>
        <v>-582.98638888889036</v>
      </c>
      <c r="AZ29">
        <f t="shared" si="12"/>
        <v>-523.70755208334049</v>
      </c>
      <c r="BA29">
        <f t="shared" si="13"/>
        <v>-232.73402777777937</v>
      </c>
    </row>
    <row r="30" spans="1:53" x14ac:dyDescent="0.25">
      <c r="A30" t="s">
        <v>90</v>
      </c>
      <c r="B30" t="s">
        <v>93</v>
      </c>
      <c r="C30">
        <v>2016</v>
      </c>
      <c r="D30">
        <v>4826.6829301075304</v>
      </c>
      <c r="E30">
        <v>6028.20431154381</v>
      </c>
      <c r="F30">
        <v>7899.9631720430098</v>
      </c>
      <c r="G30">
        <v>8823.3762096774208</v>
      </c>
      <c r="H30">
        <v>8934.6758928571508</v>
      </c>
      <c r="I30">
        <v>9228.0442799461598</v>
      </c>
      <c r="J30">
        <v>7435.9580555555503</v>
      </c>
      <c r="K30">
        <v>8838.2413888888896</v>
      </c>
      <c r="L30">
        <v>8105.9357526881704</v>
      </c>
      <c r="M30">
        <v>6658.1470833333296</v>
      </c>
      <c r="N30">
        <v>4792.2715053763404</v>
      </c>
      <c r="O30">
        <v>5573.4902777777797</v>
      </c>
      <c r="P30">
        <v>5348.0765625000004</v>
      </c>
      <c r="Q30">
        <v>4655.44625</v>
      </c>
      <c r="S30" t="s">
        <v>92</v>
      </c>
      <c r="T30" t="s">
        <v>93</v>
      </c>
      <c r="U30">
        <v>2016</v>
      </c>
      <c r="V30">
        <v>4513.2501344086004</v>
      </c>
      <c r="W30">
        <v>5847.7304589707901</v>
      </c>
      <c r="X30">
        <v>7954.15577956989</v>
      </c>
      <c r="Y30">
        <v>8877.3659946236494</v>
      </c>
      <c r="Z30">
        <v>9025.0641369047607</v>
      </c>
      <c r="AA30">
        <v>9040.7776581426697</v>
      </c>
      <c r="AB30">
        <v>7373.9111111111097</v>
      </c>
      <c r="AC30">
        <v>8618.15333333333</v>
      </c>
      <c r="AD30">
        <v>7825.8876344086002</v>
      </c>
      <c r="AE30">
        <v>6477.3819444444398</v>
      </c>
      <c r="AF30">
        <v>4763.0874999999996</v>
      </c>
      <c r="AG30">
        <v>4866.2602777777802</v>
      </c>
      <c r="AH30">
        <v>4786.796875</v>
      </c>
      <c r="AI30">
        <v>4388.3288888888901</v>
      </c>
      <c r="AK30" t="s">
        <v>94</v>
      </c>
      <c r="AL30" t="s">
        <v>93</v>
      </c>
      <c r="AM30">
        <v>2016</v>
      </c>
      <c r="AN30">
        <f t="shared" si="0"/>
        <v>-313.43279569893002</v>
      </c>
      <c r="AO30">
        <f t="shared" si="1"/>
        <v>-180.47385257301994</v>
      </c>
      <c r="AP30">
        <f t="shared" si="2"/>
        <v>54.192607526880238</v>
      </c>
      <c r="AQ30">
        <f t="shared" si="3"/>
        <v>53.98978494622861</v>
      </c>
      <c r="AR30">
        <f t="shared" si="4"/>
        <v>90.388244047609987</v>
      </c>
      <c r="AS30">
        <f t="shared" si="5"/>
        <v>-187.26662180349012</v>
      </c>
      <c r="AT30">
        <f t="shared" si="6"/>
        <v>-62.046944444440669</v>
      </c>
      <c r="AU30">
        <f t="shared" si="7"/>
        <v>-220.08805555555955</v>
      </c>
      <c r="AV30">
        <f t="shared" si="8"/>
        <v>-280.04811827957019</v>
      </c>
      <c r="AW30">
        <f t="shared" si="9"/>
        <v>-180.76513888888985</v>
      </c>
      <c r="AX30">
        <f t="shared" si="10"/>
        <v>-29.184005376340792</v>
      </c>
      <c r="AY30">
        <f t="shared" si="11"/>
        <v>-707.22999999999956</v>
      </c>
      <c r="AZ30">
        <f t="shared" si="12"/>
        <v>-561.27968750000036</v>
      </c>
      <c r="BA30">
        <f t="shared" si="13"/>
        <v>-267.11736111110986</v>
      </c>
    </row>
    <row r="31" spans="1:53" x14ac:dyDescent="0.25">
      <c r="A31" t="s">
        <v>90</v>
      </c>
      <c r="B31" t="s">
        <v>93</v>
      </c>
      <c r="C31">
        <v>2017</v>
      </c>
      <c r="D31">
        <v>5292.3426075268799</v>
      </c>
      <c r="E31">
        <v>9167.7835883170992</v>
      </c>
      <c r="F31">
        <v>7844.5686827956997</v>
      </c>
      <c r="G31">
        <v>8869.5264784946194</v>
      </c>
      <c r="H31">
        <v>11096.276190476199</v>
      </c>
      <c r="I31">
        <v>12171.869313593499</v>
      </c>
      <c r="J31">
        <v>11613.3819444444</v>
      </c>
      <c r="K31">
        <v>10894.989722222201</v>
      </c>
      <c r="L31">
        <v>11113.0108870968</v>
      </c>
      <c r="M31">
        <v>11413.797500000001</v>
      </c>
      <c r="N31">
        <v>7347.1338709677402</v>
      </c>
      <c r="O31">
        <v>6158.5166666666701</v>
      </c>
      <c r="P31">
        <v>5816.3291666666701</v>
      </c>
      <c r="Q31">
        <v>4527.4580555555603</v>
      </c>
      <c r="S31" t="s">
        <v>92</v>
      </c>
      <c r="T31" t="s">
        <v>93</v>
      </c>
      <c r="U31">
        <v>2017</v>
      </c>
      <c r="V31">
        <v>4891.9399193548397</v>
      </c>
      <c r="W31">
        <v>9027.3242002781608</v>
      </c>
      <c r="X31">
        <v>7901.4349462365599</v>
      </c>
      <c r="Y31">
        <v>8919.7555107526896</v>
      </c>
      <c r="Z31">
        <v>11093.9306547619</v>
      </c>
      <c r="AA31">
        <v>12232.6551816958</v>
      </c>
      <c r="AB31">
        <v>11657.331944444401</v>
      </c>
      <c r="AC31">
        <v>10847.115</v>
      </c>
      <c r="AD31">
        <v>11064.463844086</v>
      </c>
      <c r="AE31">
        <v>11479.2479166667</v>
      </c>
      <c r="AF31">
        <v>7320.21545698925</v>
      </c>
      <c r="AG31">
        <v>5310.0625</v>
      </c>
      <c r="AH31">
        <v>5038.5830729166701</v>
      </c>
      <c r="AI31">
        <v>4236.0193055555501</v>
      </c>
      <c r="AK31" t="s">
        <v>94</v>
      </c>
      <c r="AL31" t="s">
        <v>93</v>
      </c>
      <c r="AM31">
        <v>2017</v>
      </c>
      <c r="AN31">
        <f t="shared" si="0"/>
        <v>-400.40268817204014</v>
      </c>
      <c r="AO31">
        <f t="shared" si="1"/>
        <v>-140.45938803893841</v>
      </c>
      <c r="AP31">
        <f t="shared" si="2"/>
        <v>56.866263440860166</v>
      </c>
      <c r="AQ31">
        <f t="shared" si="3"/>
        <v>50.22903225807022</v>
      </c>
      <c r="AR31">
        <f t="shared" si="4"/>
        <v>-2.3455357142993307</v>
      </c>
      <c r="AS31">
        <f t="shared" si="5"/>
        <v>60.78586810230081</v>
      </c>
      <c r="AT31">
        <f t="shared" si="6"/>
        <v>43.950000000000728</v>
      </c>
      <c r="AU31">
        <f t="shared" si="7"/>
        <v>-47.874722222200944</v>
      </c>
      <c r="AV31">
        <f t="shared" si="8"/>
        <v>-48.547043010799825</v>
      </c>
      <c r="AW31">
        <f t="shared" si="9"/>
        <v>65.450416666699311</v>
      </c>
      <c r="AX31">
        <f t="shared" si="10"/>
        <v>-26.918413978490207</v>
      </c>
      <c r="AY31">
        <f t="shared" si="11"/>
        <v>-848.45416666667006</v>
      </c>
      <c r="AZ31">
        <f t="shared" si="12"/>
        <v>-777.74609375</v>
      </c>
      <c r="BA31">
        <f t="shared" si="13"/>
        <v>-291.43875000001026</v>
      </c>
    </row>
    <row r="32" spans="1:53" x14ac:dyDescent="0.25">
      <c r="A32" t="s">
        <v>90</v>
      </c>
      <c r="B32" t="s">
        <v>93</v>
      </c>
      <c r="C32">
        <v>2018</v>
      </c>
      <c r="D32">
        <v>4564.77137096774</v>
      </c>
      <c r="E32">
        <v>5704.5101529902604</v>
      </c>
      <c r="F32">
        <v>8622.1712365591393</v>
      </c>
      <c r="G32">
        <v>10181.168548387101</v>
      </c>
      <c r="H32">
        <v>10023.4822916667</v>
      </c>
      <c r="I32">
        <v>9735.1072678331093</v>
      </c>
      <c r="J32">
        <v>7927.0366666666696</v>
      </c>
      <c r="K32">
        <v>7870.1797222222203</v>
      </c>
      <c r="L32">
        <v>11195.9369623656</v>
      </c>
      <c r="M32">
        <v>10087.6611111111</v>
      </c>
      <c r="N32">
        <v>6444.2524193548397</v>
      </c>
      <c r="O32">
        <v>5612.9608333333399</v>
      </c>
      <c r="P32">
        <v>5552.5158854166602</v>
      </c>
      <c r="Q32">
        <v>4489.7780555555501</v>
      </c>
      <c r="S32" t="s">
        <v>92</v>
      </c>
      <c r="T32" t="s">
        <v>93</v>
      </c>
      <c r="U32">
        <v>2018</v>
      </c>
      <c r="V32">
        <v>4148.6204301075304</v>
      </c>
      <c r="W32">
        <v>5506.8159944367198</v>
      </c>
      <c r="X32">
        <v>8675.7690860215007</v>
      </c>
      <c r="Y32">
        <v>10206.035483871001</v>
      </c>
      <c r="Z32">
        <v>10100.405952380999</v>
      </c>
      <c r="AA32">
        <v>9504.9624495289409</v>
      </c>
      <c r="AB32">
        <v>7834.3497222222204</v>
      </c>
      <c r="AC32">
        <v>7508.5958333333301</v>
      </c>
      <c r="AD32">
        <v>11286.8302419355</v>
      </c>
      <c r="AE32">
        <v>10105.4794444444</v>
      </c>
      <c r="AF32">
        <v>6403.2955645161301</v>
      </c>
      <c r="AG32">
        <v>4890.0902777777801</v>
      </c>
      <c r="AH32">
        <v>4866.1752604166704</v>
      </c>
      <c r="AI32">
        <v>4214.15333333333</v>
      </c>
      <c r="AK32" t="s">
        <v>94</v>
      </c>
      <c r="AL32" t="s">
        <v>93</v>
      </c>
      <c r="AM32">
        <v>2018</v>
      </c>
      <c r="AN32">
        <f t="shared" si="0"/>
        <v>-416.15094086020963</v>
      </c>
      <c r="AO32">
        <f t="shared" si="1"/>
        <v>-197.69415855354055</v>
      </c>
      <c r="AP32">
        <f t="shared" si="2"/>
        <v>53.59784946236141</v>
      </c>
      <c r="AQ32">
        <f t="shared" si="3"/>
        <v>24.866935483900306</v>
      </c>
      <c r="AR32">
        <f t="shared" si="4"/>
        <v>76.923660714299331</v>
      </c>
      <c r="AS32">
        <f t="shared" si="5"/>
        <v>-230.14481830416844</v>
      </c>
      <c r="AT32">
        <f t="shared" si="6"/>
        <v>-92.686944444449182</v>
      </c>
      <c r="AU32">
        <f t="shared" si="7"/>
        <v>-361.58388888889021</v>
      </c>
      <c r="AV32">
        <f t="shared" si="8"/>
        <v>90.893279569900187</v>
      </c>
      <c r="AW32">
        <f t="shared" si="9"/>
        <v>17.818333333299961</v>
      </c>
      <c r="AX32">
        <f t="shared" si="10"/>
        <v>-40.95685483870966</v>
      </c>
      <c r="AY32">
        <f t="shared" si="11"/>
        <v>-722.8705555555598</v>
      </c>
      <c r="AZ32">
        <f t="shared" si="12"/>
        <v>-686.34062499998981</v>
      </c>
      <c r="BA32">
        <f t="shared" si="13"/>
        <v>-275.62472222222004</v>
      </c>
    </row>
    <row r="34" spans="1:53" x14ac:dyDescent="0.25">
      <c r="A34" t="s">
        <v>90</v>
      </c>
      <c r="B34" t="s">
        <v>91</v>
      </c>
      <c r="C34">
        <v>1989</v>
      </c>
      <c r="D34">
        <f>ROUND(D3,0)</f>
        <v>4664</v>
      </c>
      <c r="E34">
        <f t="shared" ref="E34:Q34" si="14">ROUND(E3,0)</f>
        <v>5754</v>
      </c>
      <c r="F34">
        <f t="shared" si="14"/>
        <v>7733</v>
      </c>
      <c r="G34">
        <f t="shared" si="14"/>
        <v>7212</v>
      </c>
      <c r="H34">
        <f t="shared" si="14"/>
        <v>7028</v>
      </c>
      <c r="I34">
        <f t="shared" si="14"/>
        <v>7425</v>
      </c>
      <c r="J34">
        <f t="shared" si="14"/>
        <v>6322</v>
      </c>
      <c r="K34">
        <f t="shared" si="14"/>
        <v>8358</v>
      </c>
      <c r="L34">
        <f t="shared" si="14"/>
        <v>7153</v>
      </c>
      <c r="M34">
        <f t="shared" si="14"/>
        <v>6847</v>
      </c>
      <c r="N34">
        <f t="shared" si="14"/>
        <v>5675</v>
      </c>
      <c r="O34">
        <f t="shared" si="14"/>
        <v>5958</v>
      </c>
      <c r="P34">
        <f t="shared" si="14"/>
        <v>5908</v>
      </c>
      <c r="Q34">
        <f t="shared" si="14"/>
        <v>4718</v>
      </c>
      <c r="S34" t="s">
        <v>92</v>
      </c>
      <c r="T34" t="s">
        <v>91</v>
      </c>
      <c r="U34">
        <v>1989</v>
      </c>
      <c r="V34">
        <f>ROUND(V3,0)</f>
        <v>4374</v>
      </c>
      <c r="W34">
        <f t="shared" ref="W34:AI34" si="15">ROUND(W3,0)</f>
        <v>5600</v>
      </c>
      <c r="X34">
        <f t="shared" si="15"/>
        <v>7788</v>
      </c>
      <c r="Y34">
        <f t="shared" si="15"/>
        <v>7267</v>
      </c>
      <c r="Z34">
        <f t="shared" si="15"/>
        <v>7087</v>
      </c>
      <c r="AA34">
        <f t="shared" si="15"/>
        <v>7153</v>
      </c>
      <c r="AB34">
        <f t="shared" si="15"/>
        <v>6214</v>
      </c>
      <c r="AC34">
        <f t="shared" si="15"/>
        <v>8065</v>
      </c>
      <c r="AD34">
        <f t="shared" si="15"/>
        <v>6837</v>
      </c>
      <c r="AE34">
        <f t="shared" si="15"/>
        <v>6663</v>
      </c>
      <c r="AF34">
        <f t="shared" si="15"/>
        <v>5634</v>
      </c>
      <c r="AG34">
        <f t="shared" si="15"/>
        <v>5179</v>
      </c>
      <c r="AH34">
        <f t="shared" si="15"/>
        <v>5154</v>
      </c>
      <c r="AI34">
        <f t="shared" si="15"/>
        <v>4438</v>
      </c>
      <c r="AK34" t="s">
        <v>94</v>
      </c>
      <c r="AL34" t="s">
        <v>91</v>
      </c>
      <c r="AM34">
        <v>1989</v>
      </c>
      <c r="AN34">
        <f t="shared" si="0"/>
        <v>-290</v>
      </c>
      <c r="AO34">
        <f t="shared" si="1"/>
        <v>-154</v>
      </c>
      <c r="AP34">
        <f t="shared" si="2"/>
        <v>55</v>
      </c>
      <c r="AQ34">
        <f t="shared" si="3"/>
        <v>55</v>
      </c>
      <c r="AR34">
        <f t="shared" si="4"/>
        <v>59</v>
      </c>
      <c r="AS34">
        <f t="shared" si="5"/>
        <v>-272</v>
      </c>
      <c r="AT34">
        <f t="shared" si="6"/>
        <v>-108</v>
      </c>
      <c r="AU34">
        <f t="shared" si="7"/>
        <v>-293</v>
      </c>
      <c r="AV34">
        <f t="shared" si="8"/>
        <v>-316</v>
      </c>
      <c r="AW34">
        <f t="shared" si="9"/>
        <v>-184</v>
      </c>
      <c r="AX34">
        <f t="shared" si="10"/>
        <v>-41</v>
      </c>
      <c r="AY34">
        <f t="shared" si="11"/>
        <v>-779</v>
      </c>
      <c r="AZ34">
        <f t="shared" si="12"/>
        <v>-754</v>
      </c>
      <c r="BA34">
        <f t="shared" si="13"/>
        <v>-280</v>
      </c>
    </row>
    <row r="35" spans="1:53" x14ac:dyDescent="0.25">
      <c r="A35" t="s">
        <v>90</v>
      </c>
      <c r="B35" t="s">
        <v>91</v>
      </c>
      <c r="C35">
        <v>1990</v>
      </c>
      <c r="D35">
        <f t="shared" ref="D35:Q63" si="16">ROUND(D4,0)</f>
        <v>4545</v>
      </c>
      <c r="E35">
        <f t="shared" si="16"/>
        <v>6232</v>
      </c>
      <c r="F35">
        <f t="shared" si="16"/>
        <v>8221</v>
      </c>
      <c r="G35">
        <f t="shared" si="16"/>
        <v>9317</v>
      </c>
      <c r="H35">
        <f t="shared" si="16"/>
        <v>9927</v>
      </c>
      <c r="I35">
        <f t="shared" si="16"/>
        <v>7516</v>
      </c>
      <c r="J35">
        <f t="shared" si="16"/>
        <v>6800</v>
      </c>
      <c r="K35">
        <f t="shared" si="16"/>
        <v>7383</v>
      </c>
      <c r="L35">
        <f t="shared" si="16"/>
        <v>7154</v>
      </c>
      <c r="M35">
        <f t="shared" si="16"/>
        <v>9400</v>
      </c>
      <c r="N35">
        <f t="shared" si="16"/>
        <v>8745</v>
      </c>
      <c r="O35">
        <f t="shared" si="16"/>
        <v>7402</v>
      </c>
      <c r="P35">
        <f t="shared" si="16"/>
        <v>7396</v>
      </c>
      <c r="Q35">
        <f t="shared" si="16"/>
        <v>4942</v>
      </c>
      <c r="S35" t="s">
        <v>92</v>
      </c>
      <c r="T35" t="s">
        <v>91</v>
      </c>
      <c r="U35">
        <v>1990</v>
      </c>
      <c r="V35">
        <f t="shared" ref="V35:AI63" si="17">ROUND(V4,0)</f>
        <v>4175</v>
      </c>
      <c r="W35">
        <f t="shared" si="17"/>
        <v>6050</v>
      </c>
      <c r="X35">
        <f t="shared" si="17"/>
        <v>8275</v>
      </c>
      <c r="Y35">
        <f t="shared" si="17"/>
        <v>9369</v>
      </c>
      <c r="Z35">
        <f t="shared" si="17"/>
        <v>10024</v>
      </c>
      <c r="AA35">
        <f t="shared" si="17"/>
        <v>7233</v>
      </c>
      <c r="AB35">
        <f t="shared" si="17"/>
        <v>6708</v>
      </c>
      <c r="AC35">
        <f t="shared" si="17"/>
        <v>7070</v>
      </c>
      <c r="AD35">
        <f t="shared" si="17"/>
        <v>6836</v>
      </c>
      <c r="AE35">
        <f t="shared" si="17"/>
        <v>9364</v>
      </c>
      <c r="AF35">
        <f t="shared" si="17"/>
        <v>8751</v>
      </c>
      <c r="AG35">
        <f t="shared" si="17"/>
        <v>6606</v>
      </c>
      <c r="AH35">
        <f t="shared" si="17"/>
        <v>6564</v>
      </c>
      <c r="AI35">
        <f t="shared" si="17"/>
        <v>4699</v>
      </c>
      <c r="AK35" t="s">
        <v>94</v>
      </c>
      <c r="AL35" t="s">
        <v>91</v>
      </c>
      <c r="AM35">
        <v>1990</v>
      </c>
      <c r="AN35">
        <f t="shared" si="0"/>
        <v>-370</v>
      </c>
      <c r="AO35">
        <f t="shared" si="1"/>
        <v>-182</v>
      </c>
      <c r="AP35">
        <f t="shared" si="2"/>
        <v>54</v>
      </c>
      <c r="AQ35">
        <f t="shared" si="3"/>
        <v>52</v>
      </c>
      <c r="AR35">
        <f t="shared" si="4"/>
        <v>97</v>
      </c>
      <c r="AS35">
        <f t="shared" si="5"/>
        <v>-283</v>
      </c>
      <c r="AT35">
        <f t="shared" si="6"/>
        <v>-92</v>
      </c>
      <c r="AU35">
        <f t="shared" si="7"/>
        <v>-313</v>
      </c>
      <c r="AV35">
        <f t="shared" si="8"/>
        <v>-318</v>
      </c>
      <c r="AW35">
        <f t="shared" si="9"/>
        <v>-36</v>
      </c>
      <c r="AX35">
        <f t="shared" si="10"/>
        <v>6</v>
      </c>
      <c r="AY35">
        <f t="shared" si="11"/>
        <v>-796</v>
      </c>
      <c r="AZ35">
        <f t="shared" si="12"/>
        <v>-832</v>
      </c>
      <c r="BA35">
        <f t="shared" si="13"/>
        <v>-243</v>
      </c>
    </row>
    <row r="36" spans="1:53" x14ac:dyDescent="0.25">
      <c r="A36" t="s">
        <v>90</v>
      </c>
      <c r="B36" t="s">
        <v>91</v>
      </c>
      <c r="C36">
        <v>1991</v>
      </c>
      <c r="D36">
        <f t="shared" si="16"/>
        <v>4529</v>
      </c>
      <c r="E36">
        <f t="shared" si="16"/>
        <v>7129</v>
      </c>
      <c r="F36">
        <f t="shared" si="16"/>
        <v>7906</v>
      </c>
      <c r="G36">
        <f t="shared" si="16"/>
        <v>10435</v>
      </c>
      <c r="H36">
        <f t="shared" si="16"/>
        <v>11007</v>
      </c>
      <c r="I36">
        <f t="shared" si="16"/>
        <v>9307</v>
      </c>
      <c r="J36">
        <f t="shared" si="16"/>
        <v>7115</v>
      </c>
      <c r="K36">
        <f t="shared" si="16"/>
        <v>6332</v>
      </c>
      <c r="L36">
        <f t="shared" si="16"/>
        <v>7986</v>
      </c>
      <c r="M36">
        <f t="shared" si="16"/>
        <v>7988</v>
      </c>
      <c r="N36">
        <f t="shared" si="16"/>
        <v>10155</v>
      </c>
      <c r="O36">
        <f t="shared" si="16"/>
        <v>8595</v>
      </c>
      <c r="P36">
        <f t="shared" si="16"/>
        <v>8129</v>
      </c>
      <c r="Q36">
        <f t="shared" si="16"/>
        <v>5009</v>
      </c>
      <c r="S36" t="s">
        <v>92</v>
      </c>
      <c r="T36" t="s">
        <v>91</v>
      </c>
      <c r="U36">
        <v>1991</v>
      </c>
      <c r="V36">
        <f t="shared" si="17"/>
        <v>4144</v>
      </c>
      <c r="W36">
        <f t="shared" si="17"/>
        <v>6853</v>
      </c>
      <c r="X36">
        <f t="shared" si="17"/>
        <v>7944</v>
      </c>
      <c r="Y36">
        <f t="shared" si="17"/>
        <v>10468</v>
      </c>
      <c r="Z36">
        <f t="shared" si="17"/>
        <v>10925</v>
      </c>
      <c r="AA36">
        <f t="shared" si="17"/>
        <v>9173</v>
      </c>
      <c r="AB36">
        <f t="shared" si="17"/>
        <v>6999</v>
      </c>
      <c r="AC36">
        <f t="shared" si="17"/>
        <v>6087</v>
      </c>
      <c r="AD36">
        <f t="shared" si="17"/>
        <v>7878</v>
      </c>
      <c r="AE36">
        <f t="shared" si="17"/>
        <v>7791</v>
      </c>
      <c r="AF36">
        <f t="shared" si="17"/>
        <v>10248</v>
      </c>
      <c r="AG36">
        <f t="shared" si="17"/>
        <v>7780</v>
      </c>
      <c r="AH36">
        <f t="shared" si="17"/>
        <v>7333</v>
      </c>
      <c r="AI36">
        <f t="shared" si="17"/>
        <v>4758</v>
      </c>
      <c r="AK36" t="s">
        <v>94</v>
      </c>
      <c r="AL36" t="s">
        <v>91</v>
      </c>
      <c r="AM36">
        <v>1991</v>
      </c>
      <c r="AN36">
        <f t="shared" si="0"/>
        <v>-385</v>
      </c>
      <c r="AO36">
        <f t="shared" si="1"/>
        <v>-276</v>
      </c>
      <c r="AP36">
        <f t="shared" si="2"/>
        <v>38</v>
      </c>
      <c r="AQ36">
        <f t="shared" si="3"/>
        <v>33</v>
      </c>
      <c r="AR36">
        <f t="shared" si="4"/>
        <v>-82</v>
      </c>
      <c r="AS36">
        <f t="shared" si="5"/>
        <v>-134</v>
      </c>
      <c r="AT36">
        <f t="shared" si="6"/>
        <v>-116</v>
      </c>
      <c r="AU36">
        <f t="shared" si="7"/>
        <v>-245</v>
      </c>
      <c r="AV36">
        <f t="shared" si="8"/>
        <v>-108</v>
      </c>
      <c r="AW36">
        <f t="shared" si="9"/>
        <v>-197</v>
      </c>
      <c r="AX36">
        <f t="shared" si="10"/>
        <v>93</v>
      </c>
      <c r="AY36">
        <f t="shared" si="11"/>
        <v>-815</v>
      </c>
      <c r="AZ36">
        <f t="shared" si="12"/>
        <v>-796</v>
      </c>
      <c r="BA36">
        <f t="shared" si="13"/>
        <v>-251</v>
      </c>
    </row>
    <row r="37" spans="1:53" x14ac:dyDescent="0.25">
      <c r="A37" t="s">
        <v>90</v>
      </c>
      <c r="B37" t="s">
        <v>91</v>
      </c>
      <c r="C37">
        <v>1992</v>
      </c>
      <c r="D37">
        <f t="shared" si="16"/>
        <v>4686</v>
      </c>
      <c r="E37">
        <f t="shared" si="16"/>
        <v>6186</v>
      </c>
      <c r="F37">
        <f t="shared" si="16"/>
        <v>6473</v>
      </c>
      <c r="G37">
        <f t="shared" si="16"/>
        <v>6719</v>
      </c>
      <c r="H37">
        <f t="shared" si="16"/>
        <v>7055</v>
      </c>
      <c r="I37">
        <f t="shared" si="16"/>
        <v>6567</v>
      </c>
      <c r="J37">
        <f t="shared" si="16"/>
        <v>4156</v>
      </c>
      <c r="K37">
        <f t="shared" si="16"/>
        <v>4054</v>
      </c>
      <c r="L37">
        <f t="shared" si="16"/>
        <v>6271</v>
      </c>
      <c r="M37">
        <f t="shared" si="16"/>
        <v>5683</v>
      </c>
      <c r="N37">
        <f t="shared" si="16"/>
        <v>5033</v>
      </c>
      <c r="O37">
        <f t="shared" si="16"/>
        <v>5755</v>
      </c>
      <c r="P37">
        <f t="shared" si="16"/>
        <v>5620</v>
      </c>
      <c r="Q37">
        <f t="shared" si="16"/>
        <v>4492</v>
      </c>
      <c r="S37" t="s">
        <v>92</v>
      </c>
      <c r="T37" t="s">
        <v>91</v>
      </c>
      <c r="U37">
        <v>1992</v>
      </c>
      <c r="V37">
        <f t="shared" si="17"/>
        <v>4380</v>
      </c>
      <c r="W37">
        <f t="shared" si="17"/>
        <v>6018</v>
      </c>
      <c r="X37">
        <f t="shared" si="17"/>
        <v>6528</v>
      </c>
      <c r="Y37">
        <f t="shared" si="17"/>
        <v>6773</v>
      </c>
      <c r="Z37">
        <f t="shared" si="17"/>
        <v>7113</v>
      </c>
      <c r="AA37">
        <f t="shared" si="17"/>
        <v>6240</v>
      </c>
      <c r="AB37">
        <f t="shared" si="17"/>
        <v>4107</v>
      </c>
      <c r="AC37">
        <f t="shared" si="17"/>
        <v>3955</v>
      </c>
      <c r="AD37">
        <f t="shared" si="17"/>
        <v>6015</v>
      </c>
      <c r="AE37">
        <f t="shared" si="17"/>
        <v>5569</v>
      </c>
      <c r="AF37">
        <f t="shared" si="17"/>
        <v>5018</v>
      </c>
      <c r="AG37">
        <f t="shared" si="17"/>
        <v>5097</v>
      </c>
      <c r="AH37">
        <f t="shared" si="17"/>
        <v>5026</v>
      </c>
      <c r="AI37">
        <f t="shared" si="17"/>
        <v>4334</v>
      </c>
      <c r="AK37" t="s">
        <v>94</v>
      </c>
      <c r="AL37" t="s">
        <v>91</v>
      </c>
      <c r="AM37">
        <v>1992</v>
      </c>
      <c r="AN37">
        <f t="shared" ref="AN37:AN65" si="18">V37-D37</f>
        <v>-306</v>
      </c>
      <c r="AO37">
        <f t="shared" ref="AO37:AO65" si="19">W37-E37</f>
        <v>-168</v>
      </c>
      <c r="AP37">
        <f t="shared" ref="AP37:AP65" si="20">X37-F37</f>
        <v>55</v>
      </c>
      <c r="AQ37">
        <f t="shared" ref="AQ37:AQ65" si="21">Y37-G37</f>
        <v>54</v>
      </c>
      <c r="AR37">
        <f t="shared" ref="AR37:AR65" si="22">Z37-H37</f>
        <v>58</v>
      </c>
      <c r="AS37">
        <f t="shared" ref="AS37:AS65" si="23">AA37-I37</f>
        <v>-327</v>
      </c>
      <c r="AT37">
        <f t="shared" ref="AT37:AT65" si="24">AB37-J37</f>
        <v>-49</v>
      </c>
      <c r="AU37">
        <f t="shared" ref="AU37:AU65" si="25">AC37-K37</f>
        <v>-99</v>
      </c>
      <c r="AV37">
        <f t="shared" ref="AV37:AV65" si="26">AD37-L37</f>
        <v>-256</v>
      </c>
      <c r="AW37">
        <f t="shared" ref="AW37:AW65" si="27">AE37-M37</f>
        <v>-114</v>
      </c>
      <c r="AX37">
        <f t="shared" ref="AX37:AX65" si="28">AF37-N37</f>
        <v>-15</v>
      </c>
      <c r="AY37">
        <f t="shared" ref="AY37:AY65" si="29">AG37-O37</f>
        <v>-658</v>
      </c>
      <c r="AZ37">
        <f t="shared" ref="AZ37:AZ65" si="30">AH37-P37</f>
        <v>-594</v>
      </c>
      <c r="BA37">
        <f t="shared" ref="BA37:BA65" si="31">AI37-Q37</f>
        <v>-158</v>
      </c>
    </row>
    <row r="38" spans="1:53" x14ac:dyDescent="0.25">
      <c r="A38" t="s">
        <v>90</v>
      </c>
      <c r="B38" t="s">
        <v>91</v>
      </c>
      <c r="C38">
        <v>1993</v>
      </c>
      <c r="D38">
        <f t="shared" si="16"/>
        <v>4723</v>
      </c>
      <c r="E38">
        <f t="shared" si="16"/>
        <v>6435</v>
      </c>
      <c r="F38">
        <f t="shared" si="16"/>
        <v>6536</v>
      </c>
      <c r="G38">
        <f t="shared" si="16"/>
        <v>6180</v>
      </c>
      <c r="H38">
        <f t="shared" si="16"/>
        <v>5946</v>
      </c>
      <c r="I38">
        <f t="shared" si="16"/>
        <v>6269</v>
      </c>
      <c r="J38">
        <f t="shared" si="16"/>
        <v>5007</v>
      </c>
      <c r="K38">
        <f t="shared" si="16"/>
        <v>4370</v>
      </c>
      <c r="L38">
        <f t="shared" si="16"/>
        <v>8055</v>
      </c>
      <c r="M38">
        <f t="shared" si="16"/>
        <v>7031</v>
      </c>
      <c r="N38">
        <f t="shared" si="16"/>
        <v>7102</v>
      </c>
      <c r="O38">
        <f t="shared" si="16"/>
        <v>6902</v>
      </c>
      <c r="P38">
        <f t="shared" si="16"/>
        <v>6580</v>
      </c>
      <c r="Q38">
        <f t="shared" si="16"/>
        <v>4670</v>
      </c>
      <c r="S38" t="s">
        <v>92</v>
      </c>
      <c r="T38" t="s">
        <v>91</v>
      </c>
      <c r="U38">
        <v>1993</v>
      </c>
      <c r="V38">
        <f t="shared" si="17"/>
        <v>4429</v>
      </c>
      <c r="W38">
        <f t="shared" si="17"/>
        <v>6270</v>
      </c>
      <c r="X38">
        <f t="shared" si="17"/>
        <v>6592</v>
      </c>
      <c r="Y38">
        <f t="shared" si="17"/>
        <v>6235</v>
      </c>
      <c r="Z38">
        <f t="shared" si="17"/>
        <v>5999</v>
      </c>
      <c r="AA38">
        <f t="shared" si="17"/>
        <v>5971</v>
      </c>
      <c r="AB38">
        <f t="shared" si="17"/>
        <v>4928</v>
      </c>
      <c r="AC38">
        <f t="shared" si="17"/>
        <v>4217</v>
      </c>
      <c r="AD38">
        <f t="shared" si="17"/>
        <v>7810</v>
      </c>
      <c r="AE38">
        <f t="shared" si="17"/>
        <v>6782</v>
      </c>
      <c r="AF38">
        <f t="shared" si="17"/>
        <v>7084</v>
      </c>
      <c r="AG38">
        <f t="shared" si="17"/>
        <v>6007</v>
      </c>
      <c r="AH38">
        <f t="shared" si="17"/>
        <v>5698</v>
      </c>
      <c r="AI38">
        <f t="shared" si="17"/>
        <v>4379</v>
      </c>
      <c r="AK38" t="s">
        <v>94</v>
      </c>
      <c r="AL38" t="s">
        <v>91</v>
      </c>
      <c r="AM38">
        <v>1993</v>
      </c>
      <c r="AN38">
        <f t="shared" si="18"/>
        <v>-294</v>
      </c>
      <c r="AO38">
        <f t="shared" si="19"/>
        <v>-165</v>
      </c>
      <c r="AP38">
        <f t="shared" si="20"/>
        <v>56</v>
      </c>
      <c r="AQ38">
        <f t="shared" si="21"/>
        <v>55</v>
      </c>
      <c r="AR38">
        <f t="shared" si="22"/>
        <v>53</v>
      </c>
      <c r="AS38">
        <f t="shared" si="23"/>
        <v>-298</v>
      </c>
      <c r="AT38">
        <f t="shared" si="24"/>
        <v>-79</v>
      </c>
      <c r="AU38">
        <f t="shared" si="25"/>
        <v>-153</v>
      </c>
      <c r="AV38">
        <f t="shared" si="26"/>
        <v>-245</v>
      </c>
      <c r="AW38">
        <f t="shared" si="27"/>
        <v>-249</v>
      </c>
      <c r="AX38">
        <f t="shared" si="28"/>
        <v>-18</v>
      </c>
      <c r="AY38">
        <f t="shared" si="29"/>
        <v>-895</v>
      </c>
      <c r="AZ38">
        <f t="shared" si="30"/>
        <v>-882</v>
      </c>
      <c r="BA38">
        <f t="shared" si="31"/>
        <v>-291</v>
      </c>
    </row>
    <row r="39" spans="1:53" x14ac:dyDescent="0.25">
      <c r="A39" t="s">
        <v>90</v>
      </c>
      <c r="B39" t="s">
        <v>91</v>
      </c>
      <c r="C39">
        <v>1994</v>
      </c>
      <c r="D39">
        <f t="shared" si="16"/>
        <v>4549</v>
      </c>
      <c r="E39">
        <f t="shared" si="16"/>
        <v>6709</v>
      </c>
      <c r="F39">
        <f t="shared" si="16"/>
        <v>6540</v>
      </c>
      <c r="G39">
        <f t="shared" si="16"/>
        <v>5918</v>
      </c>
      <c r="H39">
        <f t="shared" si="16"/>
        <v>6112</v>
      </c>
      <c r="I39">
        <f t="shared" si="16"/>
        <v>5349</v>
      </c>
      <c r="J39">
        <f t="shared" si="16"/>
        <v>4266</v>
      </c>
      <c r="K39">
        <f t="shared" si="16"/>
        <v>5961</v>
      </c>
      <c r="L39">
        <f t="shared" si="16"/>
        <v>6755</v>
      </c>
      <c r="M39">
        <f t="shared" si="16"/>
        <v>6478</v>
      </c>
      <c r="N39">
        <f t="shared" si="16"/>
        <v>5184</v>
      </c>
      <c r="O39">
        <f t="shared" si="16"/>
        <v>6006</v>
      </c>
      <c r="P39">
        <f t="shared" si="16"/>
        <v>5892</v>
      </c>
      <c r="Q39">
        <f t="shared" si="16"/>
        <v>4436</v>
      </c>
      <c r="S39" t="s">
        <v>92</v>
      </c>
      <c r="T39" t="s">
        <v>91</v>
      </c>
      <c r="U39">
        <v>1994</v>
      </c>
      <c r="V39">
        <f t="shared" si="17"/>
        <v>4166</v>
      </c>
      <c r="W39">
        <f t="shared" si="17"/>
        <v>6561</v>
      </c>
      <c r="X39">
        <f t="shared" si="17"/>
        <v>6596</v>
      </c>
      <c r="Y39">
        <f t="shared" si="17"/>
        <v>5974</v>
      </c>
      <c r="Z39">
        <f t="shared" si="17"/>
        <v>6167</v>
      </c>
      <c r="AA39">
        <f t="shared" si="17"/>
        <v>5020</v>
      </c>
      <c r="AB39">
        <f t="shared" si="17"/>
        <v>4217</v>
      </c>
      <c r="AC39">
        <f t="shared" si="17"/>
        <v>5758</v>
      </c>
      <c r="AD39">
        <f t="shared" si="17"/>
        <v>6478</v>
      </c>
      <c r="AE39">
        <f t="shared" si="17"/>
        <v>6340</v>
      </c>
      <c r="AF39">
        <f t="shared" si="17"/>
        <v>5174</v>
      </c>
      <c r="AG39">
        <f t="shared" si="17"/>
        <v>5349</v>
      </c>
      <c r="AH39">
        <f t="shared" si="17"/>
        <v>5299</v>
      </c>
      <c r="AI39">
        <f t="shared" si="17"/>
        <v>4253</v>
      </c>
      <c r="AK39" t="s">
        <v>94</v>
      </c>
      <c r="AL39" t="s">
        <v>91</v>
      </c>
      <c r="AM39">
        <v>1994</v>
      </c>
      <c r="AN39">
        <f t="shared" si="18"/>
        <v>-383</v>
      </c>
      <c r="AO39">
        <f t="shared" si="19"/>
        <v>-148</v>
      </c>
      <c r="AP39">
        <f t="shared" si="20"/>
        <v>56</v>
      </c>
      <c r="AQ39">
        <f t="shared" si="21"/>
        <v>56</v>
      </c>
      <c r="AR39">
        <f t="shared" si="22"/>
        <v>55</v>
      </c>
      <c r="AS39">
        <f t="shared" si="23"/>
        <v>-329</v>
      </c>
      <c r="AT39">
        <f t="shared" si="24"/>
        <v>-49</v>
      </c>
      <c r="AU39">
        <f t="shared" si="25"/>
        <v>-203</v>
      </c>
      <c r="AV39">
        <f t="shared" si="26"/>
        <v>-277</v>
      </c>
      <c r="AW39">
        <f t="shared" si="27"/>
        <v>-138</v>
      </c>
      <c r="AX39">
        <f t="shared" si="28"/>
        <v>-10</v>
      </c>
      <c r="AY39">
        <f t="shared" si="29"/>
        <v>-657</v>
      </c>
      <c r="AZ39">
        <f t="shared" si="30"/>
        <v>-593</v>
      </c>
      <c r="BA39">
        <f t="shared" si="31"/>
        <v>-183</v>
      </c>
    </row>
    <row r="40" spans="1:53" x14ac:dyDescent="0.25">
      <c r="A40" t="s">
        <v>90</v>
      </c>
      <c r="B40" t="s">
        <v>91</v>
      </c>
      <c r="C40">
        <v>1995</v>
      </c>
      <c r="D40">
        <f t="shared" si="16"/>
        <v>4458</v>
      </c>
      <c r="E40">
        <f t="shared" si="16"/>
        <v>6103</v>
      </c>
      <c r="F40">
        <f t="shared" si="16"/>
        <v>6574</v>
      </c>
      <c r="G40">
        <f t="shared" si="16"/>
        <v>7406</v>
      </c>
      <c r="H40">
        <f t="shared" si="16"/>
        <v>8682</v>
      </c>
      <c r="I40">
        <f t="shared" si="16"/>
        <v>9445</v>
      </c>
      <c r="J40">
        <f t="shared" si="16"/>
        <v>5107</v>
      </c>
      <c r="K40">
        <f t="shared" si="16"/>
        <v>4185</v>
      </c>
      <c r="L40">
        <f t="shared" si="16"/>
        <v>7475</v>
      </c>
      <c r="M40">
        <f t="shared" si="16"/>
        <v>9215</v>
      </c>
      <c r="N40">
        <f t="shared" si="16"/>
        <v>8085</v>
      </c>
      <c r="O40">
        <f t="shared" si="16"/>
        <v>6594</v>
      </c>
      <c r="P40">
        <f t="shared" si="16"/>
        <v>6242</v>
      </c>
      <c r="Q40">
        <f t="shared" si="16"/>
        <v>5096</v>
      </c>
      <c r="S40" t="s">
        <v>92</v>
      </c>
      <c r="T40" t="s">
        <v>91</v>
      </c>
      <c r="U40">
        <v>1995</v>
      </c>
      <c r="V40">
        <f t="shared" si="17"/>
        <v>4160</v>
      </c>
      <c r="W40">
        <f t="shared" si="17"/>
        <v>5939</v>
      </c>
      <c r="X40">
        <f t="shared" si="17"/>
        <v>6629</v>
      </c>
      <c r="Y40">
        <f t="shared" si="17"/>
        <v>7458</v>
      </c>
      <c r="Z40">
        <f t="shared" si="17"/>
        <v>8761</v>
      </c>
      <c r="AA40">
        <f t="shared" si="17"/>
        <v>9253</v>
      </c>
      <c r="AB40">
        <f t="shared" si="17"/>
        <v>5014</v>
      </c>
      <c r="AC40">
        <f t="shared" si="17"/>
        <v>4027</v>
      </c>
      <c r="AD40">
        <f t="shared" si="17"/>
        <v>7183</v>
      </c>
      <c r="AE40">
        <f t="shared" si="17"/>
        <v>9086</v>
      </c>
      <c r="AF40">
        <f t="shared" si="17"/>
        <v>8074</v>
      </c>
      <c r="AG40">
        <f t="shared" si="17"/>
        <v>5699</v>
      </c>
      <c r="AH40">
        <f t="shared" si="17"/>
        <v>5375</v>
      </c>
      <c r="AI40">
        <f t="shared" si="17"/>
        <v>4803</v>
      </c>
      <c r="AK40" t="s">
        <v>94</v>
      </c>
      <c r="AL40" t="s">
        <v>91</v>
      </c>
      <c r="AM40">
        <v>1995</v>
      </c>
      <c r="AN40">
        <f t="shared" si="18"/>
        <v>-298</v>
      </c>
      <c r="AO40">
        <f t="shared" si="19"/>
        <v>-164</v>
      </c>
      <c r="AP40">
        <f t="shared" si="20"/>
        <v>55</v>
      </c>
      <c r="AQ40">
        <f t="shared" si="21"/>
        <v>52</v>
      </c>
      <c r="AR40">
        <f t="shared" si="22"/>
        <v>79</v>
      </c>
      <c r="AS40">
        <f t="shared" si="23"/>
        <v>-192</v>
      </c>
      <c r="AT40">
        <f t="shared" si="24"/>
        <v>-93</v>
      </c>
      <c r="AU40">
        <f t="shared" si="25"/>
        <v>-158</v>
      </c>
      <c r="AV40">
        <f t="shared" si="26"/>
        <v>-292</v>
      </c>
      <c r="AW40">
        <f t="shared" si="27"/>
        <v>-129</v>
      </c>
      <c r="AX40">
        <f t="shared" si="28"/>
        <v>-11</v>
      </c>
      <c r="AY40">
        <f t="shared" si="29"/>
        <v>-895</v>
      </c>
      <c r="AZ40">
        <f t="shared" si="30"/>
        <v>-867</v>
      </c>
      <c r="BA40">
        <f t="shared" si="31"/>
        <v>-293</v>
      </c>
    </row>
    <row r="41" spans="1:53" x14ac:dyDescent="0.25">
      <c r="A41" t="s">
        <v>90</v>
      </c>
      <c r="B41" t="s">
        <v>91</v>
      </c>
      <c r="C41">
        <v>1996</v>
      </c>
      <c r="D41">
        <f t="shared" si="16"/>
        <v>4945</v>
      </c>
      <c r="E41">
        <f t="shared" si="16"/>
        <v>8719</v>
      </c>
      <c r="F41">
        <f t="shared" si="16"/>
        <v>11451</v>
      </c>
      <c r="G41">
        <f t="shared" si="16"/>
        <v>12243</v>
      </c>
      <c r="H41">
        <f t="shared" si="16"/>
        <v>12495</v>
      </c>
      <c r="I41">
        <f t="shared" si="16"/>
        <v>12116</v>
      </c>
      <c r="J41">
        <f t="shared" si="16"/>
        <v>9466</v>
      </c>
      <c r="K41">
        <f t="shared" si="16"/>
        <v>10532</v>
      </c>
      <c r="L41">
        <f t="shared" si="16"/>
        <v>9648</v>
      </c>
      <c r="M41">
        <f t="shared" si="16"/>
        <v>10853</v>
      </c>
      <c r="N41">
        <f t="shared" si="16"/>
        <v>10725</v>
      </c>
      <c r="O41">
        <f t="shared" si="16"/>
        <v>8238</v>
      </c>
      <c r="P41">
        <f t="shared" si="16"/>
        <v>7359</v>
      </c>
      <c r="Q41">
        <f t="shared" si="16"/>
        <v>5355</v>
      </c>
      <c r="S41" t="s">
        <v>92</v>
      </c>
      <c r="T41" t="s">
        <v>91</v>
      </c>
      <c r="U41">
        <v>1996</v>
      </c>
      <c r="V41">
        <f t="shared" si="17"/>
        <v>4516</v>
      </c>
      <c r="W41">
        <f t="shared" si="17"/>
        <v>8502</v>
      </c>
      <c r="X41">
        <f t="shared" si="17"/>
        <v>11470</v>
      </c>
      <c r="Y41">
        <f t="shared" si="17"/>
        <v>12222</v>
      </c>
      <c r="Z41">
        <f t="shared" si="17"/>
        <v>12493</v>
      </c>
      <c r="AA41">
        <f t="shared" si="17"/>
        <v>12081</v>
      </c>
      <c r="AB41">
        <f t="shared" si="17"/>
        <v>9408</v>
      </c>
      <c r="AC41">
        <f t="shared" si="17"/>
        <v>10402</v>
      </c>
      <c r="AD41">
        <f t="shared" si="17"/>
        <v>9469</v>
      </c>
      <c r="AE41">
        <f t="shared" si="17"/>
        <v>10792</v>
      </c>
      <c r="AF41">
        <f t="shared" si="17"/>
        <v>10891</v>
      </c>
      <c r="AG41">
        <f t="shared" si="17"/>
        <v>7395</v>
      </c>
      <c r="AH41">
        <f t="shared" si="17"/>
        <v>6526</v>
      </c>
      <c r="AI41">
        <f t="shared" si="17"/>
        <v>5053</v>
      </c>
      <c r="AK41" t="s">
        <v>94</v>
      </c>
      <c r="AL41" t="s">
        <v>91</v>
      </c>
      <c r="AM41">
        <v>1996</v>
      </c>
      <c r="AN41">
        <f t="shared" si="18"/>
        <v>-429</v>
      </c>
      <c r="AO41">
        <f t="shared" si="19"/>
        <v>-217</v>
      </c>
      <c r="AP41">
        <f t="shared" si="20"/>
        <v>19</v>
      </c>
      <c r="AQ41">
        <f t="shared" si="21"/>
        <v>-21</v>
      </c>
      <c r="AR41">
        <f t="shared" si="22"/>
        <v>-2</v>
      </c>
      <c r="AS41">
        <f t="shared" si="23"/>
        <v>-35</v>
      </c>
      <c r="AT41">
        <f t="shared" si="24"/>
        <v>-58</v>
      </c>
      <c r="AU41">
        <f t="shared" si="25"/>
        <v>-130</v>
      </c>
      <c r="AV41">
        <f t="shared" si="26"/>
        <v>-179</v>
      </c>
      <c r="AW41">
        <f t="shared" si="27"/>
        <v>-61</v>
      </c>
      <c r="AX41">
        <f t="shared" si="28"/>
        <v>166</v>
      </c>
      <c r="AY41">
        <f t="shared" si="29"/>
        <v>-843</v>
      </c>
      <c r="AZ41">
        <f t="shared" si="30"/>
        <v>-833</v>
      </c>
      <c r="BA41">
        <f t="shared" si="31"/>
        <v>-302</v>
      </c>
    </row>
    <row r="42" spans="1:53" x14ac:dyDescent="0.25">
      <c r="A42" t="s">
        <v>90</v>
      </c>
      <c r="B42" t="s">
        <v>91</v>
      </c>
      <c r="C42">
        <v>1997</v>
      </c>
      <c r="D42">
        <f t="shared" si="16"/>
        <v>4530</v>
      </c>
      <c r="E42">
        <f t="shared" si="16"/>
        <v>5997</v>
      </c>
      <c r="F42">
        <f t="shared" si="16"/>
        <v>9017</v>
      </c>
      <c r="G42">
        <f t="shared" si="16"/>
        <v>12400</v>
      </c>
      <c r="H42">
        <f t="shared" si="16"/>
        <v>12428</v>
      </c>
      <c r="I42">
        <f t="shared" si="16"/>
        <v>11450</v>
      </c>
      <c r="J42">
        <f t="shared" si="16"/>
        <v>8689</v>
      </c>
      <c r="K42">
        <f t="shared" si="16"/>
        <v>10866</v>
      </c>
      <c r="L42">
        <f t="shared" si="16"/>
        <v>12165</v>
      </c>
      <c r="M42">
        <f t="shared" si="16"/>
        <v>12949</v>
      </c>
      <c r="N42">
        <f t="shared" si="16"/>
        <v>10495</v>
      </c>
      <c r="O42">
        <f t="shared" si="16"/>
        <v>8599</v>
      </c>
      <c r="P42">
        <f t="shared" si="16"/>
        <v>7745</v>
      </c>
      <c r="Q42">
        <f t="shared" si="16"/>
        <v>6562</v>
      </c>
      <c r="S42" t="s">
        <v>92</v>
      </c>
      <c r="T42" t="s">
        <v>91</v>
      </c>
      <c r="U42">
        <v>1997</v>
      </c>
      <c r="V42">
        <f t="shared" si="17"/>
        <v>4123</v>
      </c>
      <c r="W42">
        <f t="shared" si="17"/>
        <v>5819</v>
      </c>
      <c r="X42">
        <f t="shared" si="17"/>
        <v>9069</v>
      </c>
      <c r="Y42">
        <f t="shared" si="17"/>
        <v>12410</v>
      </c>
      <c r="Z42">
        <f t="shared" si="17"/>
        <v>12438</v>
      </c>
      <c r="AA42">
        <f t="shared" si="17"/>
        <v>11379</v>
      </c>
      <c r="AB42">
        <f t="shared" si="17"/>
        <v>8552</v>
      </c>
      <c r="AC42">
        <f t="shared" si="17"/>
        <v>10909</v>
      </c>
      <c r="AD42">
        <f t="shared" si="17"/>
        <v>12383</v>
      </c>
      <c r="AE42">
        <f t="shared" si="17"/>
        <v>13202</v>
      </c>
      <c r="AF42">
        <f t="shared" si="17"/>
        <v>10632</v>
      </c>
      <c r="AG42">
        <f t="shared" si="17"/>
        <v>7742</v>
      </c>
      <c r="AH42">
        <f t="shared" si="17"/>
        <v>6865</v>
      </c>
      <c r="AI42">
        <f t="shared" si="17"/>
        <v>6264</v>
      </c>
      <c r="AK42" t="s">
        <v>94</v>
      </c>
      <c r="AL42" t="s">
        <v>91</v>
      </c>
      <c r="AM42">
        <v>1997</v>
      </c>
      <c r="AN42">
        <f t="shared" si="18"/>
        <v>-407</v>
      </c>
      <c r="AO42">
        <f t="shared" si="19"/>
        <v>-178</v>
      </c>
      <c r="AP42">
        <f t="shared" si="20"/>
        <v>52</v>
      </c>
      <c r="AQ42">
        <f t="shared" si="21"/>
        <v>10</v>
      </c>
      <c r="AR42">
        <f t="shared" si="22"/>
        <v>10</v>
      </c>
      <c r="AS42">
        <f t="shared" si="23"/>
        <v>-71</v>
      </c>
      <c r="AT42">
        <f t="shared" si="24"/>
        <v>-137</v>
      </c>
      <c r="AU42">
        <f t="shared" si="25"/>
        <v>43</v>
      </c>
      <c r="AV42">
        <f t="shared" si="26"/>
        <v>218</v>
      </c>
      <c r="AW42">
        <f t="shared" si="27"/>
        <v>253</v>
      </c>
      <c r="AX42">
        <f t="shared" si="28"/>
        <v>137</v>
      </c>
      <c r="AY42">
        <f t="shared" si="29"/>
        <v>-857</v>
      </c>
      <c r="AZ42">
        <f t="shared" si="30"/>
        <v>-880</v>
      </c>
      <c r="BA42">
        <f t="shared" si="31"/>
        <v>-298</v>
      </c>
    </row>
    <row r="43" spans="1:53" x14ac:dyDescent="0.25">
      <c r="A43" t="s">
        <v>90</v>
      </c>
      <c r="B43" t="s">
        <v>91</v>
      </c>
      <c r="C43">
        <v>1998</v>
      </c>
      <c r="D43">
        <f t="shared" si="16"/>
        <v>5801</v>
      </c>
      <c r="E43">
        <f t="shared" si="16"/>
        <v>7372</v>
      </c>
      <c r="F43">
        <f t="shared" si="16"/>
        <v>8011</v>
      </c>
      <c r="G43">
        <f t="shared" si="16"/>
        <v>8970</v>
      </c>
      <c r="H43">
        <f t="shared" si="16"/>
        <v>9579</v>
      </c>
      <c r="I43">
        <f t="shared" si="16"/>
        <v>8008</v>
      </c>
      <c r="J43">
        <f t="shared" si="16"/>
        <v>5490</v>
      </c>
      <c r="K43">
        <f t="shared" si="16"/>
        <v>5054</v>
      </c>
      <c r="L43">
        <f t="shared" si="16"/>
        <v>10282</v>
      </c>
      <c r="M43">
        <f t="shared" si="16"/>
        <v>8680</v>
      </c>
      <c r="N43">
        <f t="shared" si="16"/>
        <v>8208</v>
      </c>
      <c r="O43">
        <f t="shared" si="16"/>
        <v>6979</v>
      </c>
      <c r="P43">
        <f t="shared" si="16"/>
        <v>6455</v>
      </c>
      <c r="Q43">
        <f t="shared" si="16"/>
        <v>4929</v>
      </c>
      <c r="S43" t="s">
        <v>92</v>
      </c>
      <c r="T43" t="s">
        <v>91</v>
      </c>
      <c r="U43">
        <v>1998</v>
      </c>
      <c r="V43">
        <f t="shared" si="17"/>
        <v>5391</v>
      </c>
      <c r="W43">
        <f t="shared" si="17"/>
        <v>7181</v>
      </c>
      <c r="X43">
        <f t="shared" si="17"/>
        <v>8067</v>
      </c>
      <c r="Y43">
        <f t="shared" si="17"/>
        <v>9023</v>
      </c>
      <c r="Z43">
        <f t="shared" si="17"/>
        <v>9654</v>
      </c>
      <c r="AA43">
        <f t="shared" si="17"/>
        <v>7748</v>
      </c>
      <c r="AB43">
        <f t="shared" si="17"/>
        <v>5416</v>
      </c>
      <c r="AC43">
        <f t="shared" si="17"/>
        <v>4848</v>
      </c>
      <c r="AD43">
        <f t="shared" si="17"/>
        <v>10116</v>
      </c>
      <c r="AE43">
        <f t="shared" si="17"/>
        <v>8487</v>
      </c>
      <c r="AF43">
        <f t="shared" si="17"/>
        <v>8197</v>
      </c>
      <c r="AG43">
        <f t="shared" si="17"/>
        <v>6083</v>
      </c>
      <c r="AH43">
        <f t="shared" si="17"/>
        <v>5617</v>
      </c>
      <c r="AI43">
        <f t="shared" si="17"/>
        <v>4637</v>
      </c>
      <c r="AK43" t="s">
        <v>94</v>
      </c>
      <c r="AL43" t="s">
        <v>91</v>
      </c>
      <c r="AM43">
        <v>1998</v>
      </c>
      <c r="AN43">
        <f t="shared" si="18"/>
        <v>-410</v>
      </c>
      <c r="AO43">
        <f t="shared" si="19"/>
        <v>-191</v>
      </c>
      <c r="AP43">
        <f t="shared" si="20"/>
        <v>56</v>
      </c>
      <c r="AQ43">
        <f t="shared" si="21"/>
        <v>53</v>
      </c>
      <c r="AR43">
        <f t="shared" si="22"/>
        <v>75</v>
      </c>
      <c r="AS43">
        <f t="shared" si="23"/>
        <v>-260</v>
      </c>
      <c r="AT43">
        <f t="shared" si="24"/>
        <v>-74</v>
      </c>
      <c r="AU43">
        <f t="shared" si="25"/>
        <v>-206</v>
      </c>
      <c r="AV43">
        <f t="shared" si="26"/>
        <v>-166</v>
      </c>
      <c r="AW43">
        <f t="shared" si="27"/>
        <v>-193</v>
      </c>
      <c r="AX43">
        <f t="shared" si="28"/>
        <v>-11</v>
      </c>
      <c r="AY43">
        <f t="shared" si="29"/>
        <v>-896</v>
      </c>
      <c r="AZ43">
        <f t="shared" si="30"/>
        <v>-838</v>
      </c>
      <c r="BA43">
        <f t="shared" si="31"/>
        <v>-292</v>
      </c>
    </row>
    <row r="44" spans="1:53" x14ac:dyDescent="0.25">
      <c r="A44" t="s">
        <v>90</v>
      </c>
      <c r="B44" t="s">
        <v>91</v>
      </c>
      <c r="C44">
        <v>1999</v>
      </c>
      <c r="D44">
        <f t="shared" si="16"/>
        <v>4568</v>
      </c>
      <c r="E44">
        <f t="shared" si="16"/>
        <v>5688</v>
      </c>
      <c r="F44">
        <f t="shared" si="16"/>
        <v>8274</v>
      </c>
      <c r="G44">
        <f t="shared" si="16"/>
        <v>10995</v>
      </c>
      <c r="H44">
        <f t="shared" si="16"/>
        <v>11420</v>
      </c>
      <c r="I44">
        <f t="shared" si="16"/>
        <v>11081</v>
      </c>
      <c r="J44">
        <f t="shared" si="16"/>
        <v>6847</v>
      </c>
      <c r="K44">
        <f t="shared" si="16"/>
        <v>6984</v>
      </c>
      <c r="L44">
        <f t="shared" si="16"/>
        <v>7598</v>
      </c>
      <c r="M44">
        <f t="shared" si="16"/>
        <v>10536</v>
      </c>
      <c r="N44">
        <f t="shared" si="16"/>
        <v>11044</v>
      </c>
      <c r="O44">
        <f t="shared" si="16"/>
        <v>9522</v>
      </c>
      <c r="P44">
        <f t="shared" si="16"/>
        <v>9164</v>
      </c>
      <c r="Q44">
        <f t="shared" si="16"/>
        <v>5335</v>
      </c>
      <c r="S44" t="s">
        <v>92</v>
      </c>
      <c r="T44" t="s">
        <v>91</v>
      </c>
      <c r="U44">
        <v>1999</v>
      </c>
      <c r="V44">
        <f t="shared" si="17"/>
        <v>4177</v>
      </c>
      <c r="W44">
        <f t="shared" si="17"/>
        <v>5518</v>
      </c>
      <c r="X44">
        <f t="shared" si="17"/>
        <v>8327</v>
      </c>
      <c r="Y44">
        <f t="shared" si="17"/>
        <v>11005</v>
      </c>
      <c r="Z44">
        <f t="shared" si="17"/>
        <v>11461</v>
      </c>
      <c r="AA44">
        <f t="shared" si="17"/>
        <v>10967</v>
      </c>
      <c r="AB44">
        <f t="shared" si="17"/>
        <v>6832</v>
      </c>
      <c r="AC44">
        <f t="shared" si="17"/>
        <v>6698</v>
      </c>
      <c r="AD44">
        <f t="shared" si="17"/>
        <v>7383</v>
      </c>
      <c r="AE44">
        <f t="shared" si="17"/>
        <v>10509</v>
      </c>
      <c r="AF44">
        <f t="shared" si="17"/>
        <v>11237</v>
      </c>
      <c r="AG44">
        <f t="shared" si="17"/>
        <v>8669</v>
      </c>
      <c r="AH44">
        <f t="shared" si="17"/>
        <v>8318</v>
      </c>
      <c r="AI44">
        <f t="shared" si="17"/>
        <v>5036</v>
      </c>
      <c r="AK44" t="s">
        <v>94</v>
      </c>
      <c r="AL44" t="s">
        <v>91</v>
      </c>
      <c r="AM44">
        <v>1999</v>
      </c>
      <c r="AN44">
        <f t="shared" si="18"/>
        <v>-391</v>
      </c>
      <c r="AO44">
        <f t="shared" si="19"/>
        <v>-170</v>
      </c>
      <c r="AP44">
        <f t="shared" si="20"/>
        <v>53</v>
      </c>
      <c r="AQ44">
        <f t="shared" si="21"/>
        <v>10</v>
      </c>
      <c r="AR44">
        <f t="shared" si="22"/>
        <v>41</v>
      </c>
      <c r="AS44">
        <f t="shared" si="23"/>
        <v>-114</v>
      </c>
      <c r="AT44">
        <f t="shared" si="24"/>
        <v>-15</v>
      </c>
      <c r="AU44">
        <f t="shared" si="25"/>
        <v>-286</v>
      </c>
      <c r="AV44">
        <f t="shared" si="26"/>
        <v>-215</v>
      </c>
      <c r="AW44">
        <f t="shared" si="27"/>
        <v>-27</v>
      </c>
      <c r="AX44">
        <f t="shared" si="28"/>
        <v>193</v>
      </c>
      <c r="AY44">
        <f t="shared" si="29"/>
        <v>-853</v>
      </c>
      <c r="AZ44">
        <f t="shared" si="30"/>
        <v>-846</v>
      </c>
      <c r="BA44">
        <f t="shared" si="31"/>
        <v>-299</v>
      </c>
    </row>
    <row r="45" spans="1:53" x14ac:dyDescent="0.25">
      <c r="A45" t="s">
        <v>90</v>
      </c>
      <c r="B45" t="s">
        <v>91</v>
      </c>
      <c r="C45">
        <v>2000</v>
      </c>
      <c r="D45">
        <f t="shared" si="16"/>
        <v>4432</v>
      </c>
      <c r="E45">
        <f t="shared" si="16"/>
        <v>7277</v>
      </c>
      <c r="F45">
        <f t="shared" si="16"/>
        <v>8414</v>
      </c>
      <c r="G45">
        <f t="shared" si="16"/>
        <v>9710</v>
      </c>
      <c r="H45">
        <f t="shared" si="16"/>
        <v>9715</v>
      </c>
      <c r="I45">
        <f t="shared" si="16"/>
        <v>8964</v>
      </c>
      <c r="J45">
        <f t="shared" si="16"/>
        <v>7653</v>
      </c>
      <c r="K45">
        <f t="shared" si="16"/>
        <v>8325</v>
      </c>
      <c r="L45">
        <f t="shared" si="16"/>
        <v>7407</v>
      </c>
      <c r="M45">
        <f t="shared" si="16"/>
        <v>6756</v>
      </c>
      <c r="N45">
        <f t="shared" si="16"/>
        <v>7654</v>
      </c>
      <c r="O45">
        <f t="shared" si="16"/>
        <v>6396</v>
      </c>
      <c r="P45">
        <f t="shared" si="16"/>
        <v>6019</v>
      </c>
      <c r="Q45">
        <f t="shared" si="16"/>
        <v>4739</v>
      </c>
      <c r="S45" t="s">
        <v>92</v>
      </c>
      <c r="T45" t="s">
        <v>91</v>
      </c>
      <c r="U45">
        <v>2000</v>
      </c>
      <c r="V45">
        <f t="shared" si="17"/>
        <v>4042</v>
      </c>
      <c r="W45">
        <f t="shared" si="17"/>
        <v>7091</v>
      </c>
      <c r="X45">
        <f t="shared" si="17"/>
        <v>8469</v>
      </c>
      <c r="Y45">
        <f t="shared" si="17"/>
        <v>9761</v>
      </c>
      <c r="Z45">
        <f t="shared" si="17"/>
        <v>9749</v>
      </c>
      <c r="AA45">
        <f t="shared" si="17"/>
        <v>8769</v>
      </c>
      <c r="AB45">
        <f t="shared" si="17"/>
        <v>7574</v>
      </c>
      <c r="AC45">
        <f t="shared" si="17"/>
        <v>8017</v>
      </c>
      <c r="AD45">
        <f t="shared" si="17"/>
        <v>7047</v>
      </c>
      <c r="AE45">
        <f t="shared" si="17"/>
        <v>6587</v>
      </c>
      <c r="AF45">
        <f t="shared" si="17"/>
        <v>7637</v>
      </c>
      <c r="AG45">
        <f t="shared" si="17"/>
        <v>5583</v>
      </c>
      <c r="AH45">
        <f t="shared" si="17"/>
        <v>5325</v>
      </c>
      <c r="AI45">
        <f t="shared" si="17"/>
        <v>4462</v>
      </c>
      <c r="AK45" t="s">
        <v>94</v>
      </c>
      <c r="AL45" t="s">
        <v>91</v>
      </c>
      <c r="AM45">
        <v>2000</v>
      </c>
      <c r="AN45">
        <f t="shared" si="18"/>
        <v>-390</v>
      </c>
      <c r="AO45">
        <f t="shared" si="19"/>
        <v>-186</v>
      </c>
      <c r="AP45">
        <f t="shared" si="20"/>
        <v>55</v>
      </c>
      <c r="AQ45">
        <f t="shared" si="21"/>
        <v>51</v>
      </c>
      <c r="AR45">
        <f t="shared" si="22"/>
        <v>34</v>
      </c>
      <c r="AS45">
        <f t="shared" si="23"/>
        <v>-195</v>
      </c>
      <c r="AT45">
        <f t="shared" si="24"/>
        <v>-79</v>
      </c>
      <c r="AU45">
        <f t="shared" si="25"/>
        <v>-308</v>
      </c>
      <c r="AV45">
        <f t="shared" si="26"/>
        <v>-360</v>
      </c>
      <c r="AW45">
        <f t="shared" si="27"/>
        <v>-169</v>
      </c>
      <c r="AX45">
        <f t="shared" si="28"/>
        <v>-17</v>
      </c>
      <c r="AY45">
        <f t="shared" si="29"/>
        <v>-813</v>
      </c>
      <c r="AZ45">
        <f t="shared" si="30"/>
        <v>-694</v>
      </c>
      <c r="BA45">
        <f t="shared" si="31"/>
        <v>-277</v>
      </c>
    </row>
    <row r="46" spans="1:53" x14ac:dyDescent="0.25">
      <c r="A46" t="s">
        <v>90</v>
      </c>
      <c r="B46" t="s">
        <v>91</v>
      </c>
      <c r="C46">
        <v>2001</v>
      </c>
      <c r="D46">
        <f t="shared" si="16"/>
        <v>4659</v>
      </c>
      <c r="E46">
        <f t="shared" si="16"/>
        <v>6352</v>
      </c>
      <c r="F46">
        <f t="shared" si="16"/>
        <v>6934</v>
      </c>
      <c r="G46">
        <f t="shared" si="16"/>
        <v>6060</v>
      </c>
      <c r="H46">
        <f t="shared" si="16"/>
        <v>5891</v>
      </c>
      <c r="I46">
        <f t="shared" si="16"/>
        <v>5114</v>
      </c>
      <c r="J46">
        <f t="shared" si="16"/>
        <v>3684</v>
      </c>
      <c r="K46">
        <f t="shared" si="16"/>
        <v>3054</v>
      </c>
      <c r="L46">
        <f t="shared" si="16"/>
        <v>4785</v>
      </c>
      <c r="M46">
        <f t="shared" si="16"/>
        <v>5435</v>
      </c>
      <c r="N46">
        <f t="shared" si="16"/>
        <v>5799</v>
      </c>
      <c r="O46">
        <f t="shared" si="16"/>
        <v>6385</v>
      </c>
      <c r="P46">
        <f t="shared" si="16"/>
        <v>6190</v>
      </c>
      <c r="Q46">
        <f t="shared" si="16"/>
        <v>4570</v>
      </c>
      <c r="S46" t="s">
        <v>92</v>
      </c>
      <c r="T46" t="s">
        <v>91</v>
      </c>
      <c r="U46">
        <v>2001</v>
      </c>
      <c r="V46">
        <f t="shared" si="17"/>
        <v>4231</v>
      </c>
      <c r="W46">
        <f t="shared" si="17"/>
        <v>6177</v>
      </c>
      <c r="X46">
        <f t="shared" si="17"/>
        <v>6990</v>
      </c>
      <c r="Y46">
        <f t="shared" si="17"/>
        <v>6115</v>
      </c>
      <c r="Z46">
        <f t="shared" si="17"/>
        <v>5883</v>
      </c>
      <c r="AA46">
        <f t="shared" si="17"/>
        <v>4789</v>
      </c>
      <c r="AB46">
        <f t="shared" si="17"/>
        <v>3664</v>
      </c>
      <c r="AC46">
        <f t="shared" si="17"/>
        <v>3044</v>
      </c>
      <c r="AD46">
        <f t="shared" si="17"/>
        <v>4610</v>
      </c>
      <c r="AE46">
        <f t="shared" si="17"/>
        <v>5309</v>
      </c>
      <c r="AF46">
        <f t="shared" si="17"/>
        <v>5766</v>
      </c>
      <c r="AG46">
        <f t="shared" si="17"/>
        <v>5643</v>
      </c>
      <c r="AH46">
        <f t="shared" si="17"/>
        <v>5547</v>
      </c>
      <c r="AI46">
        <f t="shared" si="17"/>
        <v>4374</v>
      </c>
      <c r="AK46" t="s">
        <v>94</v>
      </c>
      <c r="AL46" t="s">
        <v>91</v>
      </c>
      <c r="AM46">
        <v>2001</v>
      </c>
      <c r="AN46">
        <f t="shared" si="18"/>
        <v>-428</v>
      </c>
      <c r="AO46">
        <f t="shared" si="19"/>
        <v>-175</v>
      </c>
      <c r="AP46">
        <f t="shared" si="20"/>
        <v>56</v>
      </c>
      <c r="AQ46">
        <f t="shared" si="21"/>
        <v>55</v>
      </c>
      <c r="AR46">
        <f t="shared" si="22"/>
        <v>-8</v>
      </c>
      <c r="AS46">
        <f t="shared" si="23"/>
        <v>-325</v>
      </c>
      <c r="AT46">
        <f t="shared" si="24"/>
        <v>-20</v>
      </c>
      <c r="AU46">
        <f t="shared" si="25"/>
        <v>-10</v>
      </c>
      <c r="AV46">
        <f t="shared" si="26"/>
        <v>-175</v>
      </c>
      <c r="AW46">
        <f t="shared" si="27"/>
        <v>-126</v>
      </c>
      <c r="AX46">
        <f t="shared" si="28"/>
        <v>-33</v>
      </c>
      <c r="AY46">
        <f t="shared" si="29"/>
        <v>-742</v>
      </c>
      <c r="AZ46">
        <f t="shared" si="30"/>
        <v>-643</v>
      </c>
      <c r="BA46">
        <f t="shared" si="31"/>
        <v>-196</v>
      </c>
    </row>
    <row r="47" spans="1:53" x14ac:dyDescent="0.25">
      <c r="A47" t="s">
        <v>90</v>
      </c>
      <c r="B47" t="s">
        <v>91</v>
      </c>
      <c r="C47">
        <v>2002</v>
      </c>
      <c r="D47">
        <f t="shared" si="16"/>
        <v>4538</v>
      </c>
      <c r="E47">
        <f t="shared" si="16"/>
        <v>6045</v>
      </c>
      <c r="F47">
        <f t="shared" si="16"/>
        <v>6999</v>
      </c>
      <c r="G47">
        <f t="shared" si="16"/>
        <v>7489</v>
      </c>
      <c r="H47">
        <f t="shared" si="16"/>
        <v>7527</v>
      </c>
      <c r="I47">
        <f t="shared" si="16"/>
        <v>6950</v>
      </c>
      <c r="J47">
        <f t="shared" si="16"/>
        <v>5890</v>
      </c>
      <c r="K47">
        <f t="shared" si="16"/>
        <v>7780</v>
      </c>
      <c r="L47">
        <f t="shared" si="16"/>
        <v>7682</v>
      </c>
      <c r="M47">
        <f t="shared" si="16"/>
        <v>10893</v>
      </c>
      <c r="N47">
        <f t="shared" si="16"/>
        <v>9460</v>
      </c>
      <c r="O47">
        <f t="shared" si="16"/>
        <v>6350</v>
      </c>
      <c r="P47">
        <f t="shared" si="16"/>
        <v>5822</v>
      </c>
      <c r="Q47">
        <f t="shared" si="16"/>
        <v>4408</v>
      </c>
      <c r="S47" t="s">
        <v>92</v>
      </c>
      <c r="T47" t="s">
        <v>91</v>
      </c>
      <c r="U47">
        <v>2002</v>
      </c>
      <c r="V47">
        <f t="shared" si="17"/>
        <v>4213</v>
      </c>
      <c r="W47">
        <f t="shared" si="17"/>
        <v>5872</v>
      </c>
      <c r="X47">
        <f t="shared" si="17"/>
        <v>7054</v>
      </c>
      <c r="Y47">
        <f t="shared" si="17"/>
        <v>7542</v>
      </c>
      <c r="Z47">
        <f t="shared" si="17"/>
        <v>7585</v>
      </c>
      <c r="AA47">
        <f t="shared" si="17"/>
        <v>6646</v>
      </c>
      <c r="AB47">
        <f t="shared" si="17"/>
        <v>5771</v>
      </c>
      <c r="AC47">
        <f t="shared" si="17"/>
        <v>7518</v>
      </c>
      <c r="AD47">
        <f t="shared" si="17"/>
        <v>7443</v>
      </c>
      <c r="AE47">
        <f t="shared" si="17"/>
        <v>10887</v>
      </c>
      <c r="AF47">
        <f t="shared" si="17"/>
        <v>9494</v>
      </c>
      <c r="AG47">
        <f t="shared" si="17"/>
        <v>5532</v>
      </c>
      <c r="AH47">
        <f t="shared" si="17"/>
        <v>5080</v>
      </c>
      <c r="AI47">
        <f t="shared" si="17"/>
        <v>4155</v>
      </c>
      <c r="AK47" t="s">
        <v>94</v>
      </c>
      <c r="AL47" t="s">
        <v>91</v>
      </c>
      <c r="AM47">
        <v>2002</v>
      </c>
      <c r="AN47">
        <f t="shared" si="18"/>
        <v>-325</v>
      </c>
      <c r="AO47">
        <f t="shared" si="19"/>
        <v>-173</v>
      </c>
      <c r="AP47">
        <f t="shared" si="20"/>
        <v>55</v>
      </c>
      <c r="AQ47">
        <f t="shared" si="21"/>
        <v>53</v>
      </c>
      <c r="AR47">
        <f t="shared" si="22"/>
        <v>58</v>
      </c>
      <c r="AS47">
        <f t="shared" si="23"/>
        <v>-304</v>
      </c>
      <c r="AT47">
        <f t="shared" si="24"/>
        <v>-119</v>
      </c>
      <c r="AU47">
        <f t="shared" si="25"/>
        <v>-262</v>
      </c>
      <c r="AV47">
        <f t="shared" si="26"/>
        <v>-239</v>
      </c>
      <c r="AW47">
        <f t="shared" si="27"/>
        <v>-6</v>
      </c>
      <c r="AX47">
        <f t="shared" si="28"/>
        <v>34</v>
      </c>
      <c r="AY47">
        <f t="shared" si="29"/>
        <v>-818</v>
      </c>
      <c r="AZ47">
        <f t="shared" si="30"/>
        <v>-742</v>
      </c>
      <c r="BA47">
        <f t="shared" si="31"/>
        <v>-253</v>
      </c>
    </row>
    <row r="48" spans="1:53" x14ac:dyDescent="0.25">
      <c r="A48" t="s">
        <v>90</v>
      </c>
      <c r="B48" t="s">
        <v>91</v>
      </c>
      <c r="C48">
        <v>2003</v>
      </c>
      <c r="D48">
        <f t="shared" si="16"/>
        <v>4587</v>
      </c>
      <c r="E48">
        <f t="shared" si="16"/>
        <v>6720</v>
      </c>
      <c r="F48">
        <f t="shared" si="16"/>
        <v>6384</v>
      </c>
      <c r="G48">
        <f t="shared" si="16"/>
        <v>6175</v>
      </c>
      <c r="H48">
        <f t="shared" si="16"/>
        <v>6860</v>
      </c>
      <c r="I48">
        <f t="shared" si="16"/>
        <v>7801</v>
      </c>
      <c r="J48">
        <f t="shared" si="16"/>
        <v>5560</v>
      </c>
      <c r="K48">
        <f t="shared" si="16"/>
        <v>5690</v>
      </c>
      <c r="L48">
        <f t="shared" si="16"/>
        <v>6670</v>
      </c>
      <c r="M48">
        <f t="shared" si="16"/>
        <v>8105</v>
      </c>
      <c r="N48">
        <f t="shared" si="16"/>
        <v>5647</v>
      </c>
      <c r="O48">
        <f t="shared" si="16"/>
        <v>6039</v>
      </c>
      <c r="P48">
        <f t="shared" si="16"/>
        <v>5847</v>
      </c>
      <c r="Q48">
        <f t="shared" si="16"/>
        <v>4311</v>
      </c>
      <c r="S48" t="s">
        <v>92</v>
      </c>
      <c r="T48" t="s">
        <v>91</v>
      </c>
      <c r="U48">
        <v>2003</v>
      </c>
      <c r="V48">
        <f t="shared" si="17"/>
        <v>4296</v>
      </c>
      <c r="W48">
        <f t="shared" si="17"/>
        <v>6593</v>
      </c>
      <c r="X48">
        <f t="shared" si="17"/>
        <v>6440</v>
      </c>
      <c r="Y48">
        <f t="shared" si="17"/>
        <v>6230</v>
      </c>
      <c r="Z48">
        <f t="shared" si="17"/>
        <v>6918</v>
      </c>
      <c r="AA48">
        <f t="shared" si="17"/>
        <v>7544</v>
      </c>
      <c r="AB48">
        <f t="shared" si="17"/>
        <v>5507</v>
      </c>
      <c r="AC48">
        <f t="shared" si="17"/>
        <v>5480</v>
      </c>
      <c r="AD48">
        <f t="shared" si="17"/>
        <v>6424</v>
      </c>
      <c r="AE48">
        <f t="shared" si="17"/>
        <v>7907</v>
      </c>
      <c r="AF48">
        <f t="shared" si="17"/>
        <v>5625</v>
      </c>
      <c r="AG48">
        <f t="shared" si="17"/>
        <v>5295</v>
      </c>
      <c r="AH48">
        <f t="shared" si="17"/>
        <v>5173</v>
      </c>
      <c r="AI48">
        <f t="shared" si="17"/>
        <v>4107</v>
      </c>
      <c r="AK48" t="s">
        <v>94</v>
      </c>
      <c r="AL48" t="s">
        <v>91</v>
      </c>
      <c r="AM48">
        <v>2003</v>
      </c>
      <c r="AN48">
        <f t="shared" si="18"/>
        <v>-291</v>
      </c>
      <c r="AO48">
        <f t="shared" si="19"/>
        <v>-127</v>
      </c>
      <c r="AP48">
        <f t="shared" si="20"/>
        <v>56</v>
      </c>
      <c r="AQ48">
        <f t="shared" si="21"/>
        <v>55</v>
      </c>
      <c r="AR48">
        <f t="shared" si="22"/>
        <v>58</v>
      </c>
      <c r="AS48">
        <f t="shared" si="23"/>
        <v>-257</v>
      </c>
      <c r="AT48">
        <f t="shared" si="24"/>
        <v>-53</v>
      </c>
      <c r="AU48">
        <f t="shared" si="25"/>
        <v>-210</v>
      </c>
      <c r="AV48">
        <f t="shared" si="26"/>
        <v>-246</v>
      </c>
      <c r="AW48">
        <f t="shared" si="27"/>
        <v>-198</v>
      </c>
      <c r="AX48">
        <f t="shared" si="28"/>
        <v>-22</v>
      </c>
      <c r="AY48">
        <f t="shared" si="29"/>
        <v>-744</v>
      </c>
      <c r="AZ48">
        <f t="shared" si="30"/>
        <v>-674</v>
      </c>
      <c r="BA48">
        <f t="shared" si="31"/>
        <v>-204</v>
      </c>
    </row>
    <row r="49" spans="1:53" x14ac:dyDescent="0.25">
      <c r="A49" t="s">
        <v>90</v>
      </c>
      <c r="B49" t="s">
        <v>91</v>
      </c>
      <c r="C49">
        <v>2004</v>
      </c>
      <c r="D49">
        <f t="shared" si="16"/>
        <v>4727</v>
      </c>
      <c r="E49">
        <f t="shared" si="16"/>
        <v>6454</v>
      </c>
      <c r="F49">
        <f t="shared" si="16"/>
        <v>7761</v>
      </c>
      <c r="G49">
        <f t="shared" si="16"/>
        <v>7182</v>
      </c>
      <c r="H49">
        <f t="shared" si="16"/>
        <v>6614</v>
      </c>
      <c r="I49">
        <f t="shared" si="16"/>
        <v>6676</v>
      </c>
      <c r="J49">
        <f t="shared" si="16"/>
        <v>5442</v>
      </c>
      <c r="K49">
        <f t="shared" si="16"/>
        <v>5215</v>
      </c>
      <c r="L49">
        <f t="shared" si="16"/>
        <v>6430</v>
      </c>
      <c r="M49">
        <f t="shared" si="16"/>
        <v>6378</v>
      </c>
      <c r="N49">
        <f t="shared" si="16"/>
        <v>5922</v>
      </c>
      <c r="O49">
        <f t="shared" si="16"/>
        <v>6008</v>
      </c>
      <c r="P49">
        <f t="shared" si="16"/>
        <v>5952</v>
      </c>
      <c r="Q49">
        <f t="shared" si="16"/>
        <v>5474</v>
      </c>
      <c r="S49" t="s">
        <v>92</v>
      </c>
      <c r="T49" t="s">
        <v>91</v>
      </c>
      <c r="U49">
        <v>2004</v>
      </c>
      <c r="V49">
        <f t="shared" si="17"/>
        <v>4472</v>
      </c>
      <c r="W49">
        <f t="shared" si="17"/>
        <v>6327</v>
      </c>
      <c r="X49">
        <f t="shared" si="17"/>
        <v>7817</v>
      </c>
      <c r="Y49">
        <f t="shared" si="17"/>
        <v>7238</v>
      </c>
      <c r="Z49">
        <f t="shared" si="17"/>
        <v>6672</v>
      </c>
      <c r="AA49">
        <f t="shared" si="17"/>
        <v>6373</v>
      </c>
      <c r="AB49">
        <f t="shared" si="17"/>
        <v>5354</v>
      </c>
      <c r="AC49">
        <f t="shared" si="17"/>
        <v>5012</v>
      </c>
      <c r="AD49">
        <f t="shared" si="17"/>
        <v>6115</v>
      </c>
      <c r="AE49">
        <f t="shared" si="17"/>
        <v>6183</v>
      </c>
      <c r="AF49">
        <f t="shared" si="17"/>
        <v>5906</v>
      </c>
      <c r="AG49">
        <f t="shared" si="17"/>
        <v>5240</v>
      </c>
      <c r="AH49">
        <f t="shared" si="17"/>
        <v>5208</v>
      </c>
      <c r="AI49">
        <f t="shared" si="17"/>
        <v>5182</v>
      </c>
      <c r="AK49" t="s">
        <v>94</v>
      </c>
      <c r="AL49" t="s">
        <v>91</v>
      </c>
      <c r="AM49">
        <v>2004</v>
      </c>
      <c r="AN49">
        <f t="shared" si="18"/>
        <v>-255</v>
      </c>
      <c r="AO49">
        <f t="shared" si="19"/>
        <v>-127</v>
      </c>
      <c r="AP49">
        <f t="shared" si="20"/>
        <v>56</v>
      </c>
      <c r="AQ49">
        <f t="shared" si="21"/>
        <v>56</v>
      </c>
      <c r="AR49">
        <f t="shared" si="22"/>
        <v>58</v>
      </c>
      <c r="AS49">
        <f t="shared" si="23"/>
        <v>-303</v>
      </c>
      <c r="AT49">
        <f t="shared" si="24"/>
        <v>-88</v>
      </c>
      <c r="AU49">
        <f t="shared" si="25"/>
        <v>-203</v>
      </c>
      <c r="AV49">
        <f t="shared" si="26"/>
        <v>-315</v>
      </c>
      <c r="AW49">
        <f t="shared" si="27"/>
        <v>-195</v>
      </c>
      <c r="AX49">
        <f t="shared" si="28"/>
        <v>-16</v>
      </c>
      <c r="AY49">
        <f t="shared" si="29"/>
        <v>-768</v>
      </c>
      <c r="AZ49">
        <f t="shared" si="30"/>
        <v>-744</v>
      </c>
      <c r="BA49">
        <f t="shared" si="31"/>
        <v>-292</v>
      </c>
    </row>
    <row r="50" spans="1:53" x14ac:dyDescent="0.25">
      <c r="A50" t="s">
        <v>90</v>
      </c>
      <c r="B50" t="s">
        <v>91</v>
      </c>
      <c r="C50">
        <v>2005</v>
      </c>
      <c r="D50">
        <f t="shared" si="16"/>
        <v>4662</v>
      </c>
      <c r="E50">
        <f t="shared" si="16"/>
        <v>6420</v>
      </c>
      <c r="F50">
        <f t="shared" si="16"/>
        <v>8125</v>
      </c>
      <c r="G50">
        <f t="shared" si="16"/>
        <v>8510</v>
      </c>
      <c r="H50">
        <f t="shared" si="16"/>
        <v>9446</v>
      </c>
      <c r="I50">
        <f t="shared" si="16"/>
        <v>6177</v>
      </c>
      <c r="J50">
        <f t="shared" si="16"/>
        <v>4630</v>
      </c>
      <c r="K50">
        <f t="shared" si="16"/>
        <v>4634</v>
      </c>
      <c r="L50">
        <f t="shared" si="16"/>
        <v>6398</v>
      </c>
      <c r="M50">
        <f t="shared" si="16"/>
        <v>6475</v>
      </c>
      <c r="N50">
        <f t="shared" si="16"/>
        <v>6347</v>
      </c>
      <c r="O50">
        <f t="shared" si="16"/>
        <v>5927</v>
      </c>
      <c r="P50">
        <f t="shared" si="16"/>
        <v>5779</v>
      </c>
      <c r="Q50">
        <f t="shared" si="16"/>
        <v>4255</v>
      </c>
      <c r="S50" t="s">
        <v>92</v>
      </c>
      <c r="T50" t="s">
        <v>91</v>
      </c>
      <c r="U50">
        <v>2005</v>
      </c>
      <c r="V50">
        <f t="shared" si="17"/>
        <v>4272</v>
      </c>
      <c r="W50">
        <f t="shared" si="17"/>
        <v>6238</v>
      </c>
      <c r="X50">
        <f t="shared" si="17"/>
        <v>8180</v>
      </c>
      <c r="Y50">
        <f t="shared" si="17"/>
        <v>8563</v>
      </c>
      <c r="Z50">
        <f t="shared" si="17"/>
        <v>9485</v>
      </c>
      <c r="AA50">
        <f t="shared" si="17"/>
        <v>5850</v>
      </c>
      <c r="AB50">
        <f t="shared" si="17"/>
        <v>4586</v>
      </c>
      <c r="AC50">
        <f t="shared" si="17"/>
        <v>4530</v>
      </c>
      <c r="AD50">
        <f t="shared" si="17"/>
        <v>6092</v>
      </c>
      <c r="AE50">
        <f t="shared" si="17"/>
        <v>6325</v>
      </c>
      <c r="AF50">
        <f t="shared" si="17"/>
        <v>6307</v>
      </c>
      <c r="AG50">
        <f t="shared" si="17"/>
        <v>5208</v>
      </c>
      <c r="AH50">
        <f t="shared" si="17"/>
        <v>5164</v>
      </c>
      <c r="AI50">
        <f t="shared" si="17"/>
        <v>4031</v>
      </c>
      <c r="AK50" t="s">
        <v>94</v>
      </c>
      <c r="AL50" t="s">
        <v>91</v>
      </c>
      <c r="AM50">
        <v>2005</v>
      </c>
      <c r="AN50">
        <f t="shared" si="18"/>
        <v>-390</v>
      </c>
      <c r="AO50">
        <f t="shared" si="19"/>
        <v>-182</v>
      </c>
      <c r="AP50">
        <f t="shared" si="20"/>
        <v>55</v>
      </c>
      <c r="AQ50">
        <f t="shared" si="21"/>
        <v>53</v>
      </c>
      <c r="AR50">
        <f t="shared" si="22"/>
        <v>39</v>
      </c>
      <c r="AS50">
        <f t="shared" si="23"/>
        <v>-327</v>
      </c>
      <c r="AT50">
        <f t="shared" si="24"/>
        <v>-44</v>
      </c>
      <c r="AU50">
        <f t="shared" si="25"/>
        <v>-104</v>
      </c>
      <c r="AV50">
        <f t="shared" si="26"/>
        <v>-306</v>
      </c>
      <c r="AW50">
        <f t="shared" si="27"/>
        <v>-150</v>
      </c>
      <c r="AX50">
        <f t="shared" si="28"/>
        <v>-40</v>
      </c>
      <c r="AY50">
        <f t="shared" si="29"/>
        <v>-719</v>
      </c>
      <c r="AZ50">
        <f t="shared" si="30"/>
        <v>-615</v>
      </c>
      <c r="BA50">
        <f t="shared" si="31"/>
        <v>-224</v>
      </c>
    </row>
    <row r="51" spans="1:53" x14ac:dyDescent="0.25">
      <c r="A51" t="s">
        <v>90</v>
      </c>
      <c r="B51" t="s">
        <v>91</v>
      </c>
      <c r="C51">
        <v>2006</v>
      </c>
      <c r="D51">
        <f t="shared" si="16"/>
        <v>4647</v>
      </c>
      <c r="E51">
        <f t="shared" si="16"/>
        <v>6392</v>
      </c>
      <c r="F51">
        <f t="shared" si="16"/>
        <v>8783</v>
      </c>
      <c r="G51">
        <f t="shared" si="16"/>
        <v>9774</v>
      </c>
      <c r="H51">
        <f t="shared" si="16"/>
        <v>9922</v>
      </c>
      <c r="I51">
        <f t="shared" si="16"/>
        <v>8150</v>
      </c>
      <c r="J51">
        <f t="shared" si="16"/>
        <v>8331</v>
      </c>
      <c r="K51">
        <f t="shared" si="16"/>
        <v>8004</v>
      </c>
      <c r="L51">
        <f t="shared" si="16"/>
        <v>10174</v>
      </c>
      <c r="M51">
        <f t="shared" si="16"/>
        <v>9351</v>
      </c>
      <c r="N51">
        <f t="shared" si="16"/>
        <v>6831</v>
      </c>
      <c r="O51">
        <f t="shared" si="16"/>
        <v>5695</v>
      </c>
      <c r="P51">
        <f t="shared" si="16"/>
        <v>5342</v>
      </c>
      <c r="Q51">
        <f t="shared" si="16"/>
        <v>4186</v>
      </c>
      <c r="S51" t="s">
        <v>92</v>
      </c>
      <c r="T51" t="s">
        <v>91</v>
      </c>
      <c r="U51">
        <v>2006</v>
      </c>
      <c r="V51">
        <f t="shared" si="17"/>
        <v>4305</v>
      </c>
      <c r="W51">
        <f t="shared" si="17"/>
        <v>6230</v>
      </c>
      <c r="X51">
        <f t="shared" si="17"/>
        <v>8839</v>
      </c>
      <c r="Y51">
        <f t="shared" si="17"/>
        <v>9813</v>
      </c>
      <c r="Z51">
        <f t="shared" si="17"/>
        <v>9961</v>
      </c>
      <c r="AA51">
        <f t="shared" si="17"/>
        <v>7890</v>
      </c>
      <c r="AB51">
        <f t="shared" si="17"/>
        <v>8175</v>
      </c>
      <c r="AC51">
        <f t="shared" si="17"/>
        <v>7660</v>
      </c>
      <c r="AD51">
        <f t="shared" si="17"/>
        <v>10170</v>
      </c>
      <c r="AE51">
        <f t="shared" si="17"/>
        <v>9255</v>
      </c>
      <c r="AF51">
        <f t="shared" si="17"/>
        <v>6796</v>
      </c>
      <c r="AG51">
        <f t="shared" si="17"/>
        <v>4896</v>
      </c>
      <c r="AH51">
        <f t="shared" si="17"/>
        <v>4697</v>
      </c>
      <c r="AI51">
        <f t="shared" si="17"/>
        <v>3901</v>
      </c>
      <c r="AK51" t="s">
        <v>94</v>
      </c>
      <c r="AL51" t="s">
        <v>91</v>
      </c>
      <c r="AM51">
        <v>2006</v>
      </c>
      <c r="AN51">
        <f t="shared" si="18"/>
        <v>-342</v>
      </c>
      <c r="AO51">
        <f t="shared" si="19"/>
        <v>-162</v>
      </c>
      <c r="AP51">
        <f t="shared" si="20"/>
        <v>56</v>
      </c>
      <c r="AQ51">
        <f t="shared" si="21"/>
        <v>39</v>
      </c>
      <c r="AR51">
        <f t="shared" si="22"/>
        <v>39</v>
      </c>
      <c r="AS51">
        <f t="shared" si="23"/>
        <v>-260</v>
      </c>
      <c r="AT51">
        <f t="shared" si="24"/>
        <v>-156</v>
      </c>
      <c r="AU51">
        <f t="shared" si="25"/>
        <v>-344</v>
      </c>
      <c r="AV51">
        <f t="shared" si="26"/>
        <v>-4</v>
      </c>
      <c r="AW51">
        <f t="shared" si="27"/>
        <v>-96</v>
      </c>
      <c r="AX51">
        <f t="shared" si="28"/>
        <v>-35</v>
      </c>
      <c r="AY51">
        <f t="shared" si="29"/>
        <v>-799</v>
      </c>
      <c r="AZ51">
        <f t="shared" si="30"/>
        <v>-645</v>
      </c>
      <c r="BA51">
        <f t="shared" si="31"/>
        <v>-285</v>
      </c>
    </row>
    <row r="52" spans="1:53" x14ac:dyDescent="0.25">
      <c r="A52" t="s">
        <v>90</v>
      </c>
      <c r="B52" t="s">
        <v>91</v>
      </c>
      <c r="C52">
        <v>2007</v>
      </c>
      <c r="D52">
        <f t="shared" si="16"/>
        <v>4609</v>
      </c>
      <c r="E52">
        <f t="shared" si="16"/>
        <v>6031</v>
      </c>
      <c r="F52">
        <f t="shared" si="16"/>
        <v>7766</v>
      </c>
      <c r="G52">
        <f t="shared" si="16"/>
        <v>8884</v>
      </c>
      <c r="H52">
        <f t="shared" si="16"/>
        <v>8952</v>
      </c>
      <c r="I52">
        <f t="shared" si="16"/>
        <v>9667</v>
      </c>
      <c r="J52">
        <f t="shared" ref="E52:Q63" si="32">ROUND(J21,0)</f>
        <v>7200</v>
      </c>
      <c r="K52">
        <f t="shared" si="32"/>
        <v>5717</v>
      </c>
      <c r="L52">
        <f t="shared" si="32"/>
        <v>7534</v>
      </c>
      <c r="M52">
        <f t="shared" si="32"/>
        <v>7756</v>
      </c>
      <c r="N52">
        <f t="shared" si="32"/>
        <v>6890</v>
      </c>
      <c r="O52">
        <f t="shared" si="32"/>
        <v>5916</v>
      </c>
      <c r="P52">
        <f t="shared" si="32"/>
        <v>5612</v>
      </c>
      <c r="Q52">
        <f t="shared" si="32"/>
        <v>3974</v>
      </c>
      <c r="S52" t="s">
        <v>92</v>
      </c>
      <c r="T52" t="s">
        <v>91</v>
      </c>
      <c r="U52">
        <v>2007</v>
      </c>
      <c r="V52">
        <f t="shared" si="17"/>
        <v>4235</v>
      </c>
      <c r="W52">
        <f t="shared" si="17"/>
        <v>5866</v>
      </c>
      <c r="X52">
        <f t="shared" si="17"/>
        <v>7821</v>
      </c>
      <c r="Y52">
        <f t="shared" si="17"/>
        <v>8936</v>
      </c>
      <c r="Z52">
        <f t="shared" si="17"/>
        <v>9014</v>
      </c>
      <c r="AA52">
        <f t="shared" si="17"/>
        <v>9366</v>
      </c>
      <c r="AB52">
        <f t="shared" ref="W52:AI63" si="33">ROUND(AB21,0)</f>
        <v>7183</v>
      </c>
      <c r="AC52">
        <f t="shared" si="33"/>
        <v>5501</v>
      </c>
      <c r="AD52">
        <f t="shared" si="33"/>
        <v>7194</v>
      </c>
      <c r="AE52">
        <f t="shared" si="33"/>
        <v>7575</v>
      </c>
      <c r="AF52">
        <f t="shared" si="33"/>
        <v>6864</v>
      </c>
      <c r="AG52">
        <f t="shared" si="33"/>
        <v>5176</v>
      </c>
      <c r="AH52">
        <f t="shared" si="33"/>
        <v>5002</v>
      </c>
      <c r="AI52">
        <f t="shared" si="33"/>
        <v>3746</v>
      </c>
      <c r="AK52" t="s">
        <v>94</v>
      </c>
      <c r="AL52" t="s">
        <v>91</v>
      </c>
      <c r="AM52">
        <v>2007</v>
      </c>
      <c r="AN52">
        <f t="shared" si="18"/>
        <v>-374</v>
      </c>
      <c r="AO52">
        <f t="shared" si="19"/>
        <v>-165</v>
      </c>
      <c r="AP52">
        <f t="shared" si="20"/>
        <v>55</v>
      </c>
      <c r="AQ52">
        <f t="shared" si="21"/>
        <v>52</v>
      </c>
      <c r="AR52">
        <f t="shared" si="22"/>
        <v>62</v>
      </c>
      <c r="AS52">
        <f t="shared" si="23"/>
        <v>-301</v>
      </c>
      <c r="AT52">
        <f t="shared" si="24"/>
        <v>-17</v>
      </c>
      <c r="AU52">
        <f t="shared" si="25"/>
        <v>-216</v>
      </c>
      <c r="AV52">
        <f t="shared" si="26"/>
        <v>-340</v>
      </c>
      <c r="AW52">
        <f t="shared" si="27"/>
        <v>-181</v>
      </c>
      <c r="AX52">
        <f t="shared" si="28"/>
        <v>-26</v>
      </c>
      <c r="AY52">
        <f t="shared" si="29"/>
        <v>-740</v>
      </c>
      <c r="AZ52">
        <f t="shared" si="30"/>
        <v>-610</v>
      </c>
      <c r="BA52">
        <f t="shared" si="31"/>
        <v>-228</v>
      </c>
    </row>
    <row r="53" spans="1:53" x14ac:dyDescent="0.25">
      <c r="A53" t="s">
        <v>90</v>
      </c>
      <c r="B53" t="s">
        <v>91</v>
      </c>
      <c r="C53">
        <v>2008</v>
      </c>
      <c r="D53">
        <f t="shared" si="16"/>
        <v>4636</v>
      </c>
      <c r="E53">
        <f t="shared" si="32"/>
        <v>6194</v>
      </c>
      <c r="F53">
        <f t="shared" si="32"/>
        <v>7006</v>
      </c>
      <c r="G53">
        <f t="shared" si="32"/>
        <v>7547</v>
      </c>
      <c r="H53">
        <f t="shared" si="32"/>
        <v>7344</v>
      </c>
      <c r="I53">
        <f t="shared" si="32"/>
        <v>6845</v>
      </c>
      <c r="J53">
        <f t="shared" si="32"/>
        <v>4628</v>
      </c>
      <c r="K53">
        <f t="shared" si="32"/>
        <v>4580</v>
      </c>
      <c r="L53">
        <f t="shared" si="32"/>
        <v>8412</v>
      </c>
      <c r="M53">
        <f t="shared" si="32"/>
        <v>11010</v>
      </c>
      <c r="N53">
        <f t="shared" si="32"/>
        <v>8372</v>
      </c>
      <c r="O53">
        <f t="shared" si="32"/>
        <v>6432</v>
      </c>
      <c r="P53">
        <f t="shared" si="32"/>
        <v>6238</v>
      </c>
      <c r="Q53">
        <f t="shared" si="32"/>
        <v>4749</v>
      </c>
      <c r="S53" t="s">
        <v>92</v>
      </c>
      <c r="T53" t="s">
        <v>91</v>
      </c>
      <c r="U53">
        <v>2008</v>
      </c>
      <c r="V53">
        <f t="shared" si="17"/>
        <v>4252</v>
      </c>
      <c r="W53">
        <f t="shared" si="33"/>
        <v>6030</v>
      </c>
      <c r="X53">
        <f t="shared" si="33"/>
        <v>7062</v>
      </c>
      <c r="Y53">
        <f t="shared" si="33"/>
        <v>7600</v>
      </c>
      <c r="Z53">
        <f t="shared" si="33"/>
        <v>7411</v>
      </c>
      <c r="AA53">
        <f t="shared" si="33"/>
        <v>6540</v>
      </c>
      <c r="AB53">
        <f t="shared" si="33"/>
        <v>4577</v>
      </c>
      <c r="AC53">
        <f t="shared" si="33"/>
        <v>4425</v>
      </c>
      <c r="AD53">
        <f t="shared" si="33"/>
        <v>8351</v>
      </c>
      <c r="AE53">
        <f t="shared" si="33"/>
        <v>10989</v>
      </c>
      <c r="AF53">
        <f t="shared" si="33"/>
        <v>8430</v>
      </c>
      <c r="AG53">
        <f t="shared" si="33"/>
        <v>5567</v>
      </c>
      <c r="AH53">
        <f t="shared" si="33"/>
        <v>5434</v>
      </c>
      <c r="AI53">
        <f t="shared" si="33"/>
        <v>4458</v>
      </c>
      <c r="AK53" t="s">
        <v>94</v>
      </c>
      <c r="AL53" t="s">
        <v>91</v>
      </c>
      <c r="AM53">
        <v>2008</v>
      </c>
      <c r="AN53">
        <f t="shared" si="18"/>
        <v>-384</v>
      </c>
      <c r="AO53">
        <f t="shared" si="19"/>
        <v>-164</v>
      </c>
      <c r="AP53">
        <f t="shared" si="20"/>
        <v>56</v>
      </c>
      <c r="AQ53">
        <f t="shared" si="21"/>
        <v>53</v>
      </c>
      <c r="AR53">
        <f t="shared" si="22"/>
        <v>67</v>
      </c>
      <c r="AS53">
        <f t="shared" si="23"/>
        <v>-305</v>
      </c>
      <c r="AT53">
        <f t="shared" si="24"/>
        <v>-51</v>
      </c>
      <c r="AU53">
        <f t="shared" si="25"/>
        <v>-155</v>
      </c>
      <c r="AV53">
        <f t="shared" si="26"/>
        <v>-61</v>
      </c>
      <c r="AW53">
        <f t="shared" si="27"/>
        <v>-21</v>
      </c>
      <c r="AX53">
        <f t="shared" si="28"/>
        <v>58</v>
      </c>
      <c r="AY53">
        <f t="shared" si="29"/>
        <v>-865</v>
      </c>
      <c r="AZ53">
        <f t="shared" si="30"/>
        <v>-804</v>
      </c>
      <c r="BA53">
        <f t="shared" si="31"/>
        <v>-291</v>
      </c>
    </row>
    <row r="54" spans="1:53" x14ac:dyDescent="0.25">
      <c r="A54" t="s">
        <v>90</v>
      </c>
      <c r="B54" t="s">
        <v>91</v>
      </c>
      <c r="C54">
        <v>2009</v>
      </c>
      <c r="D54">
        <f t="shared" si="16"/>
        <v>4678</v>
      </c>
      <c r="E54">
        <f t="shared" si="32"/>
        <v>5993</v>
      </c>
      <c r="F54">
        <f t="shared" si="32"/>
        <v>7697</v>
      </c>
      <c r="G54">
        <f t="shared" si="32"/>
        <v>7615</v>
      </c>
      <c r="H54">
        <f t="shared" si="32"/>
        <v>7017</v>
      </c>
      <c r="I54">
        <f t="shared" si="32"/>
        <v>6236</v>
      </c>
      <c r="J54">
        <f t="shared" si="32"/>
        <v>4796</v>
      </c>
      <c r="K54">
        <f t="shared" si="32"/>
        <v>5920</v>
      </c>
      <c r="L54">
        <f t="shared" si="32"/>
        <v>7756</v>
      </c>
      <c r="M54">
        <f t="shared" si="32"/>
        <v>8566</v>
      </c>
      <c r="N54">
        <f t="shared" si="32"/>
        <v>5816</v>
      </c>
      <c r="O54">
        <f t="shared" si="32"/>
        <v>5676</v>
      </c>
      <c r="P54">
        <f t="shared" si="32"/>
        <v>5323</v>
      </c>
      <c r="Q54">
        <f t="shared" si="32"/>
        <v>4023</v>
      </c>
      <c r="S54" t="s">
        <v>92</v>
      </c>
      <c r="T54" t="s">
        <v>91</v>
      </c>
      <c r="U54">
        <v>2009</v>
      </c>
      <c r="V54">
        <f t="shared" si="17"/>
        <v>4314</v>
      </c>
      <c r="W54">
        <f t="shared" si="33"/>
        <v>5810</v>
      </c>
      <c r="X54">
        <f t="shared" si="33"/>
        <v>7753</v>
      </c>
      <c r="Y54">
        <f t="shared" si="33"/>
        <v>7669</v>
      </c>
      <c r="Z54">
        <f t="shared" si="33"/>
        <v>7083</v>
      </c>
      <c r="AA54">
        <f t="shared" si="33"/>
        <v>5924</v>
      </c>
      <c r="AB54">
        <f t="shared" si="33"/>
        <v>4717</v>
      </c>
      <c r="AC54">
        <f t="shared" si="33"/>
        <v>5610</v>
      </c>
      <c r="AD54">
        <f t="shared" si="33"/>
        <v>7481</v>
      </c>
      <c r="AE54">
        <f t="shared" si="33"/>
        <v>8402</v>
      </c>
      <c r="AF54">
        <f t="shared" si="33"/>
        <v>5763</v>
      </c>
      <c r="AG54">
        <f t="shared" si="33"/>
        <v>4876</v>
      </c>
      <c r="AH54">
        <f t="shared" si="33"/>
        <v>4637</v>
      </c>
      <c r="AI54">
        <f t="shared" si="33"/>
        <v>3760</v>
      </c>
      <c r="AK54" t="s">
        <v>94</v>
      </c>
      <c r="AL54" t="s">
        <v>91</v>
      </c>
      <c r="AM54">
        <v>2009</v>
      </c>
      <c r="AN54">
        <f t="shared" si="18"/>
        <v>-364</v>
      </c>
      <c r="AO54">
        <f t="shared" si="19"/>
        <v>-183</v>
      </c>
      <c r="AP54">
        <f t="shared" si="20"/>
        <v>56</v>
      </c>
      <c r="AQ54">
        <f t="shared" si="21"/>
        <v>54</v>
      </c>
      <c r="AR54">
        <f t="shared" si="22"/>
        <v>66</v>
      </c>
      <c r="AS54">
        <f t="shared" si="23"/>
        <v>-312</v>
      </c>
      <c r="AT54">
        <f t="shared" si="24"/>
        <v>-79</v>
      </c>
      <c r="AU54">
        <f t="shared" si="25"/>
        <v>-310</v>
      </c>
      <c r="AV54">
        <f t="shared" si="26"/>
        <v>-275</v>
      </c>
      <c r="AW54">
        <f t="shared" si="27"/>
        <v>-164</v>
      </c>
      <c r="AX54">
        <f t="shared" si="28"/>
        <v>-53</v>
      </c>
      <c r="AY54">
        <f t="shared" si="29"/>
        <v>-800</v>
      </c>
      <c r="AZ54">
        <f t="shared" si="30"/>
        <v>-686</v>
      </c>
      <c r="BA54">
        <f t="shared" si="31"/>
        <v>-263</v>
      </c>
    </row>
    <row r="55" spans="1:53" x14ac:dyDescent="0.25">
      <c r="A55" t="s">
        <v>90</v>
      </c>
      <c r="B55" t="s">
        <v>91</v>
      </c>
      <c r="C55">
        <v>2010</v>
      </c>
      <c r="D55">
        <f t="shared" si="16"/>
        <v>4588</v>
      </c>
      <c r="E55">
        <f t="shared" si="32"/>
        <v>6003</v>
      </c>
      <c r="F55">
        <f t="shared" si="32"/>
        <v>6890</v>
      </c>
      <c r="G55">
        <f t="shared" si="32"/>
        <v>6598</v>
      </c>
      <c r="H55">
        <f t="shared" si="32"/>
        <v>6763</v>
      </c>
      <c r="I55">
        <f t="shared" si="32"/>
        <v>5306</v>
      </c>
      <c r="J55">
        <f t="shared" si="32"/>
        <v>3684</v>
      </c>
      <c r="K55">
        <f t="shared" si="32"/>
        <v>4110</v>
      </c>
      <c r="L55">
        <f t="shared" si="32"/>
        <v>5479</v>
      </c>
      <c r="M55">
        <f t="shared" si="32"/>
        <v>9261</v>
      </c>
      <c r="N55">
        <f t="shared" si="32"/>
        <v>7061</v>
      </c>
      <c r="O55">
        <f t="shared" si="32"/>
        <v>5988</v>
      </c>
      <c r="P55">
        <f t="shared" si="32"/>
        <v>5636</v>
      </c>
      <c r="Q55">
        <f t="shared" si="32"/>
        <v>4797</v>
      </c>
      <c r="S55" t="s">
        <v>92</v>
      </c>
      <c r="T55" t="s">
        <v>91</v>
      </c>
      <c r="U55">
        <v>2010</v>
      </c>
      <c r="V55">
        <f t="shared" si="17"/>
        <v>4197</v>
      </c>
      <c r="W55">
        <f t="shared" si="33"/>
        <v>5826</v>
      </c>
      <c r="X55">
        <f t="shared" si="33"/>
        <v>6945</v>
      </c>
      <c r="Y55">
        <f t="shared" si="33"/>
        <v>6653</v>
      </c>
      <c r="Z55">
        <f t="shared" si="33"/>
        <v>6820</v>
      </c>
      <c r="AA55">
        <f t="shared" si="33"/>
        <v>4979</v>
      </c>
      <c r="AB55">
        <f t="shared" si="33"/>
        <v>3662</v>
      </c>
      <c r="AC55">
        <f t="shared" si="33"/>
        <v>3994</v>
      </c>
      <c r="AD55">
        <f t="shared" si="33"/>
        <v>5247</v>
      </c>
      <c r="AE55">
        <f t="shared" si="33"/>
        <v>9152</v>
      </c>
      <c r="AF55">
        <f t="shared" si="33"/>
        <v>7030</v>
      </c>
      <c r="AG55">
        <f t="shared" si="33"/>
        <v>5125</v>
      </c>
      <c r="AH55">
        <f t="shared" si="33"/>
        <v>4916</v>
      </c>
      <c r="AI55">
        <f t="shared" si="33"/>
        <v>4512</v>
      </c>
      <c r="AK55" t="s">
        <v>94</v>
      </c>
      <c r="AL55" t="s">
        <v>91</v>
      </c>
      <c r="AM55">
        <v>2010</v>
      </c>
      <c r="AN55">
        <f t="shared" si="18"/>
        <v>-391</v>
      </c>
      <c r="AO55">
        <f t="shared" si="19"/>
        <v>-177</v>
      </c>
      <c r="AP55">
        <f t="shared" si="20"/>
        <v>55</v>
      </c>
      <c r="AQ55">
        <f t="shared" si="21"/>
        <v>55</v>
      </c>
      <c r="AR55">
        <f t="shared" si="22"/>
        <v>57</v>
      </c>
      <c r="AS55">
        <f t="shared" si="23"/>
        <v>-327</v>
      </c>
      <c r="AT55">
        <f t="shared" si="24"/>
        <v>-22</v>
      </c>
      <c r="AU55">
        <f t="shared" si="25"/>
        <v>-116</v>
      </c>
      <c r="AV55">
        <f t="shared" si="26"/>
        <v>-232</v>
      </c>
      <c r="AW55">
        <f t="shared" si="27"/>
        <v>-109</v>
      </c>
      <c r="AX55">
        <f t="shared" si="28"/>
        <v>-31</v>
      </c>
      <c r="AY55">
        <f t="shared" si="29"/>
        <v>-863</v>
      </c>
      <c r="AZ55">
        <f t="shared" si="30"/>
        <v>-720</v>
      </c>
      <c r="BA55">
        <f t="shared" si="31"/>
        <v>-285</v>
      </c>
    </row>
    <row r="56" spans="1:53" x14ac:dyDescent="0.25">
      <c r="A56" t="s">
        <v>90</v>
      </c>
      <c r="B56" t="s">
        <v>91</v>
      </c>
      <c r="C56">
        <v>2011</v>
      </c>
      <c r="D56">
        <f t="shared" si="16"/>
        <v>4617</v>
      </c>
      <c r="E56">
        <f t="shared" si="32"/>
        <v>6043</v>
      </c>
      <c r="F56">
        <f t="shared" si="32"/>
        <v>8651</v>
      </c>
      <c r="G56">
        <f t="shared" si="32"/>
        <v>9892</v>
      </c>
      <c r="H56">
        <f t="shared" si="32"/>
        <v>9782</v>
      </c>
      <c r="I56">
        <f t="shared" si="32"/>
        <v>9437</v>
      </c>
      <c r="J56">
        <f t="shared" si="32"/>
        <v>9022</v>
      </c>
      <c r="K56">
        <f t="shared" si="32"/>
        <v>6680</v>
      </c>
      <c r="L56">
        <f t="shared" si="32"/>
        <v>9493</v>
      </c>
      <c r="M56">
        <f t="shared" si="32"/>
        <v>12777</v>
      </c>
      <c r="N56">
        <f t="shared" si="32"/>
        <v>12536</v>
      </c>
      <c r="O56">
        <f t="shared" si="32"/>
        <v>8768</v>
      </c>
      <c r="P56">
        <f t="shared" si="32"/>
        <v>7181</v>
      </c>
      <c r="Q56">
        <f t="shared" si="32"/>
        <v>5240</v>
      </c>
      <c r="S56" t="s">
        <v>92</v>
      </c>
      <c r="T56" t="s">
        <v>91</v>
      </c>
      <c r="U56">
        <v>2011</v>
      </c>
      <c r="V56">
        <f t="shared" si="17"/>
        <v>4240</v>
      </c>
      <c r="W56">
        <f t="shared" si="33"/>
        <v>5855</v>
      </c>
      <c r="X56">
        <f t="shared" si="33"/>
        <v>8706</v>
      </c>
      <c r="Y56">
        <f t="shared" si="33"/>
        <v>9941</v>
      </c>
      <c r="Z56">
        <f t="shared" si="33"/>
        <v>9816</v>
      </c>
      <c r="AA56">
        <f t="shared" si="33"/>
        <v>9197</v>
      </c>
      <c r="AB56">
        <f t="shared" si="33"/>
        <v>9024</v>
      </c>
      <c r="AC56">
        <f t="shared" si="33"/>
        <v>6388</v>
      </c>
      <c r="AD56">
        <f t="shared" si="33"/>
        <v>9431</v>
      </c>
      <c r="AE56">
        <f t="shared" si="33"/>
        <v>12952</v>
      </c>
      <c r="AF56">
        <f t="shared" si="33"/>
        <v>12759</v>
      </c>
      <c r="AG56">
        <f t="shared" si="33"/>
        <v>7869</v>
      </c>
      <c r="AH56">
        <f t="shared" si="33"/>
        <v>6282</v>
      </c>
      <c r="AI56">
        <f t="shared" si="33"/>
        <v>4937</v>
      </c>
      <c r="AK56" t="s">
        <v>94</v>
      </c>
      <c r="AL56" t="s">
        <v>91</v>
      </c>
      <c r="AM56">
        <v>2011</v>
      </c>
      <c r="AN56">
        <f t="shared" si="18"/>
        <v>-377</v>
      </c>
      <c r="AO56">
        <f t="shared" si="19"/>
        <v>-188</v>
      </c>
      <c r="AP56">
        <f t="shared" si="20"/>
        <v>55</v>
      </c>
      <c r="AQ56">
        <f t="shared" si="21"/>
        <v>49</v>
      </c>
      <c r="AR56">
        <f t="shared" si="22"/>
        <v>34</v>
      </c>
      <c r="AS56">
        <f t="shared" si="23"/>
        <v>-240</v>
      </c>
      <c r="AT56">
        <f t="shared" si="24"/>
        <v>2</v>
      </c>
      <c r="AU56">
        <f t="shared" si="25"/>
        <v>-292</v>
      </c>
      <c r="AV56">
        <f t="shared" si="26"/>
        <v>-62</v>
      </c>
      <c r="AW56">
        <f t="shared" si="27"/>
        <v>175</v>
      </c>
      <c r="AX56">
        <f t="shared" si="28"/>
        <v>223</v>
      </c>
      <c r="AY56">
        <f t="shared" si="29"/>
        <v>-899</v>
      </c>
      <c r="AZ56">
        <f t="shared" si="30"/>
        <v>-899</v>
      </c>
      <c r="BA56">
        <f t="shared" si="31"/>
        <v>-303</v>
      </c>
    </row>
    <row r="57" spans="1:53" x14ac:dyDescent="0.25">
      <c r="A57" t="s">
        <v>90</v>
      </c>
      <c r="B57" t="s">
        <v>91</v>
      </c>
      <c r="C57">
        <v>2012</v>
      </c>
      <c r="D57">
        <f t="shared" si="16"/>
        <v>4632</v>
      </c>
      <c r="E57">
        <f t="shared" si="32"/>
        <v>6294</v>
      </c>
      <c r="F57">
        <f t="shared" si="32"/>
        <v>7891</v>
      </c>
      <c r="G57">
        <f t="shared" si="32"/>
        <v>8288</v>
      </c>
      <c r="H57">
        <f t="shared" si="32"/>
        <v>8077</v>
      </c>
      <c r="I57">
        <f t="shared" si="32"/>
        <v>8856</v>
      </c>
      <c r="J57">
        <f t="shared" si="32"/>
        <v>8998</v>
      </c>
      <c r="K57">
        <f t="shared" si="32"/>
        <v>9647</v>
      </c>
      <c r="L57">
        <f t="shared" si="32"/>
        <v>9905</v>
      </c>
      <c r="M57">
        <f t="shared" si="32"/>
        <v>11285</v>
      </c>
      <c r="N57">
        <f t="shared" si="32"/>
        <v>12124</v>
      </c>
      <c r="O57">
        <f t="shared" si="32"/>
        <v>9076</v>
      </c>
      <c r="P57">
        <f t="shared" si="32"/>
        <v>7049</v>
      </c>
      <c r="Q57">
        <f t="shared" si="32"/>
        <v>4404</v>
      </c>
      <c r="S57" t="s">
        <v>92</v>
      </c>
      <c r="T57" t="s">
        <v>91</v>
      </c>
      <c r="U57">
        <v>2012</v>
      </c>
      <c r="V57">
        <f t="shared" si="17"/>
        <v>4216</v>
      </c>
      <c r="W57">
        <f t="shared" si="33"/>
        <v>6118</v>
      </c>
      <c r="X57">
        <f t="shared" si="33"/>
        <v>7947</v>
      </c>
      <c r="Y57">
        <f t="shared" si="33"/>
        <v>8341</v>
      </c>
      <c r="Z57">
        <f t="shared" si="33"/>
        <v>8145</v>
      </c>
      <c r="AA57">
        <f t="shared" si="33"/>
        <v>8562</v>
      </c>
      <c r="AB57">
        <f t="shared" si="33"/>
        <v>8939</v>
      </c>
      <c r="AC57">
        <f t="shared" si="33"/>
        <v>9529</v>
      </c>
      <c r="AD57">
        <f t="shared" si="33"/>
        <v>9705</v>
      </c>
      <c r="AE57">
        <f t="shared" si="33"/>
        <v>11512</v>
      </c>
      <c r="AF57">
        <f t="shared" si="33"/>
        <v>12375</v>
      </c>
      <c r="AG57">
        <f t="shared" si="33"/>
        <v>8251</v>
      </c>
      <c r="AH57">
        <f t="shared" si="33"/>
        <v>6277</v>
      </c>
      <c r="AI57">
        <f t="shared" si="33"/>
        <v>4126</v>
      </c>
      <c r="AK57" t="s">
        <v>94</v>
      </c>
      <c r="AL57" t="s">
        <v>91</v>
      </c>
      <c r="AM57">
        <v>2012</v>
      </c>
      <c r="AN57">
        <f t="shared" si="18"/>
        <v>-416</v>
      </c>
      <c r="AO57">
        <f t="shared" si="19"/>
        <v>-176</v>
      </c>
      <c r="AP57">
        <f t="shared" si="20"/>
        <v>56</v>
      </c>
      <c r="AQ57">
        <f t="shared" si="21"/>
        <v>53</v>
      </c>
      <c r="AR57">
        <f t="shared" si="22"/>
        <v>68</v>
      </c>
      <c r="AS57">
        <f t="shared" si="23"/>
        <v>-294</v>
      </c>
      <c r="AT57">
        <f t="shared" si="24"/>
        <v>-59</v>
      </c>
      <c r="AU57">
        <f t="shared" si="25"/>
        <v>-118</v>
      </c>
      <c r="AV57">
        <f t="shared" si="26"/>
        <v>-200</v>
      </c>
      <c r="AW57">
        <f t="shared" si="27"/>
        <v>227</v>
      </c>
      <c r="AX57">
        <f t="shared" si="28"/>
        <v>251</v>
      </c>
      <c r="AY57">
        <f t="shared" si="29"/>
        <v>-825</v>
      </c>
      <c r="AZ57">
        <f t="shared" si="30"/>
        <v>-772</v>
      </c>
      <c r="BA57">
        <f t="shared" si="31"/>
        <v>-278</v>
      </c>
    </row>
    <row r="58" spans="1:53" x14ac:dyDescent="0.25">
      <c r="A58" t="s">
        <v>90</v>
      </c>
      <c r="B58" t="s">
        <v>91</v>
      </c>
      <c r="C58">
        <v>2013</v>
      </c>
      <c r="D58">
        <f t="shared" si="16"/>
        <v>4590</v>
      </c>
      <c r="E58">
        <f t="shared" si="32"/>
        <v>6575</v>
      </c>
      <c r="F58">
        <f t="shared" si="32"/>
        <v>8525</v>
      </c>
      <c r="G58">
        <f t="shared" si="32"/>
        <v>8608</v>
      </c>
      <c r="H58">
        <f t="shared" si="32"/>
        <v>8492</v>
      </c>
      <c r="I58">
        <f t="shared" si="32"/>
        <v>7602</v>
      </c>
      <c r="J58">
        <f t="shared" si="32"/>
        <v>6893</v>
      </c>
      <c r="K58">
        <f t="shared" si="32"/>
        <v>5644</v>
      </c>
      <c r="L58">
        <f t="shared" si="32"/>
        <v>8524</v>
      </c>
      <c r="M58">
        <f t="shared" si="32"/>
        <v>8879</v>
      </c>
      <c r="N58">
        <f t="shared" si="32"/>
        <v>7832</v>
      </c>
      <c r="O58">
        <f t="shared" si="32"/>
        <v>6575</v>
      </c>
      <c r="P58">
        <f t="shared" si="32"/>
        <v>6336</v>
      </c>
      <c r="Q58">
        <f t="shared" si="32"/>
        <v>5290</v>
      </c>
      <c r="S58" t="s">
        <v>92</v>
      </c>
      <c r="T58" t="s">
        <v>91</v>
      </c>
      <c r="U58">
        <v>2013</v>
      </c>
      <c r="V58">
        <f t="shared" si="17"/>
        <v>4219</v>
      </c>
      <c r="W58">
        <f t="shared" si="33"/>
        <v>6381</v>
      </c>
      <c r="X58">
        <f t="shared" si="33"/>
        <v>8576</v>
      </c>
      <c r="Y58">
        <f t="shared" si="33"/>
        <v>8662</v>
      </c>
      <c r="Z58">
        <f t="shared" si="33"/>
        <v>8550</v>
      </c>
      <c r="AA58">
        <f t="shared" si="33"/>
        <v>7295</v>
      </c>
      <c r="AB58">
        <f t="shared" si="33"/>
        <v>6777</v>
      </c>
      <c r="AC58">
        <f t="shared" si="33"/>
        <v>5392</v>
      </c>
      <c r="AD58">
        <f t="shared" si="33"/>
        <v>8301</v>
      </c>
      <c r="AE58">
        <f t="shared" si="33"/>
        <v>8712</v>
      </c>
      <c r="AF58">
        <f t="shared" si="33"/>
        <v>7828</v>
      </c>
      <c r="AG58">
        <f t="shared" si="33"/>
        <v>5817</v>
      </c>
      <c r="AH58">
        <f t="shared" si="33"/>
        <v>5679</v>
      </c>
      <c r="AI58">
        <f t="shared" si="33"/>
        <v>5023</v>
      </c>
      <c r="AK58" t="s">
        <v>94</v>
      </c>
      <c r="AL58" t="s">
        <v>91</v>
      </c>
      <c r="AM58">
        <v>2013</v>
      </c>
      <c r="AN58">
        <f t="shared" si="18"/>
        <v>-371</v>
      </c>
      <c r="AO58">
        <f t="shared" si="19"/>
        <v>-194</v>
      </c>
      <c r="AP58">
        <f t="shared" si="20"/>
        <v>51</v>
      </c>
      <c r="AQ58">
        <f t="shared" si="21"/>
        <v>54</v>
      </c>
      <c r="AR58">
        <f t="shared" si="22"/>
        <v>58</v>
      </c>
      <c r="AS58">
        <f t="shared" si="23"/>
        <v>-307</v>
      </c>
      <c r="AT58">
        <f t="shared" si="24"/>
        <v>-116</v>
      </c>
      <c r="AU58">
        <f t="shared" si="25"/>
        <v>-252</v>
      </c>
      <c r="AV58">
        <f t="shared" si="26"/>
        <v>-223</v>
      </c>
      <c r="AW58">
        <f t="shared" si="27"/>
        <v>-167</v>
      </c>
      <c r="AX58">
        <f t="shared" si="28"/>
        <v>-4</v>
      </c>
      <c r="AY58">
        <f t="shared" si="29"/>
        <v>-758</v>
      </c>
      <c r="AZ58">
        <f t="shared" si="30"/>
        <v>-657</v>
      </c>
      <c r="BA58">
        <f t="shared" si="31"/>
        <v>-267</v>
      </c>
    </row>
    <row r="59" spans="1:53" x14ac:dyDescent="0.25">
      <c r="A59" t="s">
        <v>90</v>
      </c>
      <c r="B59" t="s">
        <v>91</v>
      </c>
      <c r="C59">
        <v>2014</v>
      </c>
      <c r="D59">
        <f t="shared" si="16"/>
        <v>4624</v>
      </c>
      <c r="E59">
        <f t="shared" si="32"/>
        <v>6257</v>
      </c>
      <c r="F59">
        <f t="shared" si="32"/>
        <v>7128</v>
      </c>
      <c r="G59">
        <f t="shared" si="32"/>
        <v>7300</v>
      </c>
      <c r="H59">
        <f t="shared" si="32"/>
        <v>7279</v>
      </c>
      <c r="I59">
        <f t="shared" si="32"/>
        <v>9057</v>
      </c>
      <c r="J59">
        <f t="shared" si="32"/>
        <v>6470</v>
      </c>
      <c r="K59">
        <f t="shared" si="32"/>
        <v>7294</v>
      </c>
      <c r="L59">
        <f t="shared" si="32"/>
        <v>9173</v>
      </c>
      <c r="M59">
        <f t="shared" si="32"/>
        <v>8659</v>
      </c>
      <c r="N59">
        <f t="shared" si="32"/>
        <v>8624</v>
      </c>
      <c r="O59">
        <f t="shared" si="32"/>
        <v>6458</v>
      </c>
      <c r="P59">
        <f t="shared" si="32"/>
        <v>6259</v>
      </c>
      <c r="Q59">
        <f t="shared" si="32"/>
        <v>4820</v>
      </c>
      <c r="S59" t="s">
        <v>92</v>
      </c>
      <c r="T59" t="s">
        <v>91</v>
      </c>
      <c r="U59">
        <v>2014</v>
      </c>
      <c r="V59">
        <f t="shared" si="17"/>
        <v>4232</v>
      </c>
      <c r="W59">
        <f t="shared" si="33"/>
        <v>6086</v>
      </c>
      <c r="X59">
        <f t="shared" si="33"/>
        <v>7183</v>
      </c>
      <c r="Y59">
        <f t="shared" si="33"/>
        <v>7354</v>
      </c>
      <c r="Z59">
        <f t="shared" si="33"/>
        <v>7337</v>
      </c>
      <c r="AA59">
        <f t="shared" si="33"/>
        <v>8833</v>
      </c>
      <c r="AB59">
        <f t="shared" si="33"/>
        <v>6417</v>
      </c>
      <c r="AC59">
        <f t="shared" si="33"/>
        <v>7002</v>
      </c>
      <c r="AD59">
        <f t="shared" si="33"/>
        <v>8954</v>
      </c>
      <c r="AE59">
        <f t="shared" si="33"/>
        <v>8499</v>
      </c>
      <c r="AF59">
        <f t="shared" si="33"/>
        <v>8652</v>
      </c>
      <c r="AG59">
        <f t="shared" si="33"/>
        <v>5632</v>
      </c>
      <c r="AH59">
        <f t="shared" si="33"/>
        <v>5499</v>
      </c>
      <c r="AI59">
        <f t="shared" si="33"/>
        <v>4577</v>
      </c>
      <c r="AK59" t="s">
        <v>94</v>
      </c>
      <c r="AL59" t="s">
        <v>91</v>
      </c>
      <c r="AM59">
        <v>2014</v>
      </c>
      <c r="AN59">
        <f t="shared" si="18"/>
        <v>-392</v>
      </c>
      <c r="AO59">
        <f t="shared" si="19"/>
        <v>-171</v>
      </c>
      <c r="AP59">
        <f t="shared" si="20"/>
        <v>55</v>
      </c>
      <c r="AQ59">
        <f t="shared" si="21"/>
        <v>54</v>
      </c>
      <c r="AR59">
        <f t="shared" si="22"/>
        <v>58</v>
      </c>
      <c r="AS59">
        <f t="shared" si="23"/>
        <v>-224</v>
      </c>
      <c r="AT59">
        <f t="shared" si="24"/>
        <v>-53</v>
      </c>
      <c r="AU59">
        <f t="shared" si="25"/>
        <v>-292</v>
      </c>
      <c r="AV59">
        <f t="shared" si="26"/>
        <v>-219</v>
      </c>
      <c r="AW59">
        <f t="shared" si="27"/>
        <v>-160</v>
      </c>
      <c r="AX59">
        <f t="shared" si="28"/>
        <v>28</v>
      </c>
      <c r="AY59">
        <f t="shared" si="29"/>
        <v>-826</v>
      </c>
      <c r="AZ59">
        <f t="shared" si="30"/>
        <v>-760</v>
      </c>
      <c r="BA59">
        <f t="shared" si="31"/>
        <v>-243</v>
      </c>
    </row>
    <row r="60" spans="1:53" x14ac:dyDescent="0.25">
      <c r="A60" t="s">
        <v>90</v>
      </c>
      <c r="B60" t="s">
        <v>91</v>
      </c>
      <c r="C60">
        <v>2015</v>
      </c>
      <c r="D60">
        <f t="shared" si="16"/>
        <v>4598</v>
      </c>
      <c r="E60">
        <f t="shared" si="32"/>
        <v>6284</v>
      </c>
      <c r="F60">
        <f t="shared" si="32"/>
        <v>7972</v>
      </c>
      <c r="G60">
        <f t="shared" si="32"/>
        <v>10037</v>
      </c>
      <c r="H60">
        <f t="shared" si="32"/>
        <v>11827</v>
      </c>
      <c r="I60">
        <f t="shared" si="32"/>
        <v>10503</v>
      </c>
      <c r="J60">
        <f t="shared" si="32"/>
        <v>7252</v>
      </c>
      <c r="K60">
        <f t="shared" si="32"/>
        <v>4637</v>
      </c>
      <c r="L60">
        <f t="shared" si="32"/>
        <v>5754</v>
      </c>
      <c r="M60">
        <f t="shared" si="32"/>
        <v>5647</v>
      </c>
      <c r="N60">
        <f t="shared" si="32"/>
        <v>4466</v>
      </c>
      <c r="O60">
        <f t="shared" si="32"/>
        <v>5510</v>
      </c>
      <c r="P60">
        <f t="shared" si="32"/>
        <v>5446</v>
      </c>
      <c r="Q60">
        <f t="shared" si="32"/>
        <v>4773</v>
      </c>
      <c r="S60" t="s">
        <v>92</v>
      </c>
      <c r="T60" t="s">
        <v>91</v>
      </c>
      <c r="U60">
        <v>2015</v>
      </c>
      <c r="V60">
        <f t="shared" si="17"/>
        <v>4225</v>
      </c>
      <c r="W60">
        <f t="shared" si="33"/>
        <v>6096</v>
      </c>
      <c r="X60">
        <f t="shared" si="33"/>
        <v>8025</v>
      </c>
      <c r="Y60">
        <f t="shared" si="33"/>
        <v>10058</v>
      </c>
      <c r="Z60">
        <f t="shared" si="33"/>
        <v>11850</v>
      </c>
      <c r="AA60">
        <f t="shared" si="33"/>
        <v>10387</v>
      </c>
      <c r="AB60">
        <f t="shared" si="33"/>
        <v>7196</v>
      </c>
      <c r="AC60">
        <f t="shared" si="33"/>
        <v>4506</v>
      </c>
      <c r="AD60">
        <f t="shared" si="33"/>
        <v>5523</v>
      </c>
      <c r="AE60">
        <f t="shared" si="33"/>
        <v>5496</v>
      </c>
      <c r="AF60">
        <f t="shared" si="33"/>
        <v>4469</v>
      </c>
      <c r="AG60">
        <f t="shared" si="33"/>
        <v>4927</v>
      </c>
      <c r="AH60">
        <f t="shared" si="33"/>
        <v>4923</v>
      </c>
      <c r="AI60">
        <f t="shared" si="33"/>
        <v>4540</v>
      </c>
      <c r="AK60" t="s">
        <v>94</v>
      </c>
      <c r="AL60" t="s">
        <v>91</v>
      </c>
      <c r="AM60">
        <v>2015</v>
      </c>
      <c r="AN60">
        <f t="shared" si="18"/>
        <v>-373</v>
      </c>
      <c r="AO60">
        <f t="shared" si="19"/>
        <v>-188</v>
      </c>
      <c r="AP60">
        <f t="shared" si="20"/>
        <v>53</v>
      </c>
      <c r="AQ60">
        <f t="shared" si="21"/>
        <v>21</v>
      </c>
      <c r="AR60">
        <f t="shared" si="22"/>
        <v>23</v>
      </c>
      <c r="AS60">
        <f t="shared" si="23"/>
        <v>-116</v>
      </c>
      <c r="AT60">
        <f t="shared" si="24"/>
        <v>-56</v>
      </c>
      <c r="AU60">
        <f t="shared" si="25"/>
        <v>-131</v>
      </c>
      <c r="AV60">
        <f t="shared" si="26"/>
        <v>-231</v>
      </c>
      <c r="AW60">
        <f t="shared" si="27"/>
        <v>-151</v>
      </c>
      <c r="AX60">
        <f t="shared" si="28"/>
        <v>3</v>
      </c>
      <c r="AY60">
        <f t="shared" si="29"/>
        <v>-583</v>
      </c>
      <c r="AZ60">
        <f t="shared" si="30"/>
        <v>-523</v>
      </c>
      <c r="BA60">
        <f t="shared" si="31"/>
        <v>-233</v>
      </c>
    </row>
    <row r="61" spans="1:53" x14ac:dyDescent="0.25">
      <c r="A61" t="s">
        <v>90</v>
      </c>
      <c r="B61" t="s">
        <v>91</v>
      </c>
      <c r="C61">
        <v>2016</v>
      </c>
      <c r="D61">
        <f t="shared" si="16"/>
        <v>4827</v>
      </c>
      <c r="E61">
        <f t="shared" si="32"/>
        <v>6028</v>
      </c>
      <c r="F61">
        <f t="shared" si="32"/>
        <v>7900</v>
      </c>
      <c r="G61">
        <f t="shared" si="32"/>
        <v>8823</v>
      </c>
      <c r="H61">
        <f t="shared" si="32"/>
        <v>8935</v>
      </c>
      <c r="I61">
        <f t="shared" si="32"/>
        <v>9228</v>
      </c>
      <c r="J61">
        <f t="shared" si="32"/>
        <v>7436</v>
      </c>
      <c r="K61">
        <f t="shared" si="32"/>
        <v>8838</v>
      </c>
      <c r="L61">
        <f t="shared" si="32"/>
        <v>8106</v>
      </c>
      <c r="M61">
        <f t="shared" si="32"/>
        <v>6658</v>
      </c>
      <c r="N61">
        <f t="shared" si="32"/>
        <v>4792</v>
      </c>
      <c r="O61">
        <f t="shared" si="32"/>
        <v>5573</v>
      </c>
      <c r="P61">
        <f t="shared" si="32"/>
        <v>5348</v>
      </c>
      <c r="Q61">
        <f t="shared" si="32"/>
        <v>4655</v>
      </c>
      <c r="S61" t="s">
        <v>92</v>
      </c>
      <c r="T61" t="s">
        <v>91</v>
      </c>
      <c r="U61">
        <v>2016</v>
      </c>
      <c r="V61">
        <f t="shared" si="17"/>
        <v>4513</v>
      </c>
      <c r="W61">
        <f t="shared" si="33"/>
        <v>5848</v>
      </c>
      <c r="X61">
        <f t="shared" si="33"/>
        <v>7954</v>
      </c>
      <c r="Y61">
        <f t="shared" si="33"/>
        <v>8877</v>
      </c>
      <c r="Z61">
        <f t="shared" si="33"/>
        <v>9025</v>
      </c>
      <c r="AA61">
        <f t="shared" si="33"/>
        <v>9041</v>
      </c>
      <c r="AB61">
        <f t="shared" si="33"/>
        <v>7374</v>
      </c>
      <c r="AC61">
        <f t="shared" si="33"/>
        <v>8618</v>
      </c>
      <c r="AD61">
        <f t="shared" si="33"/>
        <v>7826</v>
      </c>
      <c r="AE61">
        <f t="shared" si="33"/>
        <v>6477</v>
      </c>
      <c r="AF61">
        <f t="shared" si="33"/>
        <v>4763</v>
      </c>
      <c r="AG61">
        <f t="shared" si="33"/>
        <v>4866</v>
      </c>
      <c r="AH61">
        <f t="shared" si="33"/>
        <v>4787</v>
      </c>
      <c r="AI61">
        <f t="shared" si="33"/>
        <v>4388</v>
      </c>
      <c r="AK61" t="s">
        <v>94</v>
      </c>
      <c r="AL61" t="s">
        <v>91</v>
      </c>
      <c r="AM61">
        <v>2016</v>
      </c>
      <c r="AN61">
        <f t="shared" si="18"/>
        <v>-314</v>
      </c>
      <c r="AO61">
        <f t="shared" si="19"/>
        <v>-180</v>
      </c>
      <c r="AP61">
        <f t="shared" si="20"/>
        <v>54</v>
      </c>
      <c r="AQ61">
        <f t="shared" si="21"/>
        <v>54</v>
      </c>
      <c r="AR61">
        <f t="shared" si="22"/>
        <v>90</v>
      </c>
      <c r="AS61">
        <f t="shared" si="23"/>
        <v>-187</v>
      </c>
      <c r="AT61">
        <f t="shared" si="24"/>
        <v>-62</v>
      </c>
      <c r="AU61">
        <f t="shared" si="25"/>
        <v>-220</v>
      </c>
      <c r="AV61">
        <f t="shared" si="26"/>
        <v>-280</v>
      </c>
      <c r="AW61">
        <f t="shared" si="27"/>
        <v>-181</v>
      </c>
      <c r="AX61">
        <f t="shared" si="28"/>
        <v>-29</v>
      </c>
      <c r="AY61">
        <f t="shared" si="29"/>
        <v>-707</v>
      </c>
      <c r="AZ61">
        <f t="shared" si="30"/>
        <v>-561</v>
      </c>
      <c r="BA61">
        <f t="shared" si="31"/>
        <v>-267</v>
      </c>
    </row>
    <row r="62" spans="1:53" x14ac:dyDescent="0.25">
      <c r="A62" t="s">
        <v>90</v>
      </c>
      <c r="B62" t="s">
        <v>91</v>
      </c>
      <c r="C62">
        <v>2017</v>
      </c>
      <c r="D62">
        <f t="shared" si="16"/>
        <v>5292</v>
      </c>
      <c r="E62">
        <f t="shared" si="32"/>
        <v>9168</v>
      </c>
      <c r="F62">
        <f t="shared" si="32"/>
        <v>7845</v>
      </c>
      <c r="G62">
        <f t="shared" si="32"/>
        <v>8870</v>
      </c>
      <c r="H62">
        <f t="shared" si="32"/>
        <v>11096</v>
      </c>
      <c r="I62">
        <f t="shared" si="32"/>
        <v>12172</v>
      </c>
      <c r="J62">
        <f t="shared" si="32"/>
        <v>11613</v>
      </c>
      <c r="K62">
        <f t="shared" si="32"/>
        <v>10895</v>
      </c>
      <c r="L62">
        <f t="shared" si="32"/>
        <v>11113</v>
      </c>
      <c r="M62">
        <f t="shared" si="32"/>
        <v>11414</v>
      </c>
      <c r="N62">
        <f t="shared" si="32"/>
        <v>7347</v>
      </c>
      <c r="O62">
        <f t="shared" si="32"/>
        <v>6159</v>
      </c>
      <c r="P62">
        <f t="shared" si="32"/>
        <v>5816</v>
      </c>
      <c r="Q62">
        <f t="shared" si="32"/>
        <v>4527</v>
      </c>
      <c r="S62" t="s">
        <v>92</v>
      </c>
      <c r="T62" t="s">
        <v>91</v>
      </c>
      <c r="U62">
        <v>2017</v>
      </c>
      <c r="V62">
        <f t="shared" si="17"/>
        <v>4892</v>
      </c>
      <c r="W62">
        <f t="shared" si="33"/>
        <v>9027</v>
      </c>
      <c r="X62">
        <f t="shared" si="33"/>
        <v>7901</v>
      </c>
      <c r="Y62">
        <f t="shared" si="33"/>
        <v>8920</v>
      </c>
      <c r="Z62">
        <f t="shared" si="33"/>
        <v>11094</v>
      </c>
      <c r="AA62">
        <f t="shared" si="33"/>
        <v>12233</v>
      </c>
      <c r="AB62">
        <f t="shared" si="33"/>
        <v>11657</v>
      </c>
      <c r="AC62">
        <f t="shared" si="33"/>
        <v>10847</v>
      </c>
      <c r="AD62">
        <f t="shared" si="33"/>
        <v>11064</v>
      </c>
      <c r="AE62">
        <f t="shared" si="33"/>
        <v>11479</v>
      </c>
      <c r="AF62">
        <f t="shared" si="33"/>
        <v>7320</v>
      </c>
      <c r="AG62">
        <f t="shared" si="33"/>
        <v>5310</v>
      </c>
      <c r="AH62">
        <f t="shared" si="33"/>
        <v>5039</v>
      </c>
      <c r="AI62">
        <f t="shared" si="33"/>
        <v>4236</v>
      </c>
      <c r="AK62" t="s">
        <v>94</v>
      </c>
      <c r="AL62" t="s">
        <v>91</v>
      </c>
      <c r="AM62">
        <v>2017</v>
      </c>
      <c r="AN62">
        <f t="shared" si="18"/>
        <v>-400</v>
      </c>
      <c r="AO62">
        <f t="shared" si="19"/>
        <v>-141</v>
      </c>
      <c r="AP62">
        <f t="shared" si="20"/>
        <v>56</v>
      </c>
      <c r="AQ62">
        <f t="shared" si="21"/>
        <v>50</v>
      </c>
      <c r="AR62">
        <f t="shared" si="22"/>
        <v>-2</v>
      </c>
      <c r="AS62">
        <f t="shared" si="23"/>
        <v>61</v>
      </c>
      <c r="AT62">
        <f t="shared" si="24"/>
        <v>44</v>
      </c>
      <c r="AU62">
        <f t="shared" si="25"/>
        <v>-48</v>
      </c>
      <c r="AV62">
        <f t="shared" si="26"/>
        <v>-49</v>
      </c>
      <c r="AW62">
        <f t="shared" si="27"/>
        <v>65</v>
      </c>
      <c r="AX62">
        <f t="shared" si="28"/>
        <v>-27</v>
      </c>
      <c r="AY62">
        <f t="shared" si="29"/>
        <v>-849</v>
      </c>
      <c r="AZ62">
        <f t="shared" si="30"/>
        <v>-777</v>
      </c>
      <c r="BA62">
        <f t="shared" si="31"/>
        <v>-291</v>
      </c>
    </row>
    <row r="63" spans="1:53" x14ac:dyDescent="0.25">
      <c r="A63" t="s">
        <v>90</v>
      </c>
      <c r="B63" t="s">
        <v>91</v>
      </c>
      <c r="C63">
        <v>2018</v>
      </c>
      <c r="D63">
        <f t="shared" si="16"/>
        <v>4565</v>
      </c>
      <c r="E63">
        <f t="shared" si="32"/>
        <v>5705</v>
      </c>
      <c r="F63">
        <f t="shared" si="32"/>
        <v>8622</v>
      </c>
      <c r="G63">
        <f t="shared" si="32"/>
        <v>10181</v>
      </c>
      <c r="H63">
        <f t="shared" si="32"/>
        <v>10023</v>
      </c>
      <c r="I63">
        <f t="shared" si="32"/>
        <v>9735</v>
      </c>
      <c r="J63">
        <f t="shared" si="32"/>
        <v>7927</v>
      </c>
      <c r="K63">
        <f t="shared" si="32"/>
        <v>7870</v>
      </c>
      <c r="L63">
        <f t="shared" si="32"/>
        <v>11196</v>
      </c>
      <c r="M63">
        <f t="shared" si="32"/>
        <v>10088</v>
      </c>
      <c r="N63">
        <f t="shared" si="32"/>
        <v>6444</v>
      </c>
      <c r="O63">
        <f t="shared" si="32"/>
        <v>5613</v>
      </c>
      <c r="P63">
        <f t="shared" si="32"/>
        <v>5553</v>
      </c>
      <c r="Q63">
        <f t="shared" si="32"/>
        <v>4490</v>
      </c>
      <c r="S63" t="s">
        <v>92</v>
      </c>
      <c r="T63" t="s">
        <v>91</v>
      </c>
      <c r="U63">
        <v>2018</v>
      </c>
      <c r="V63">
        <f t="shared" si="17"/>
        <v>4149</v>
      </c>
      <c r="W63">
        <f t="shared" si="33"/>
        <v>5507</v>
      </c>
      <c r="X63">
        <f t="shared" si="33"/>
        <v>8676</v>
      </c>
      <c r="Y63">
        <f t="shared" si="33"/>
        <v>10206</v>
      </c>
      <c r="Z63">
        <f t="shared" si="33"/>
        <v>10100</v>
      </c>
      <c r="AA63">
        <f t="shared" si="33"/>
        <v>9505</v>
      </c>
      <c r="AB63">
        <f t="shared" si="33"/>
        <v>7834</v>
      </c>
      <c r="AC63">
        <f t="shared" si="33"/>
        <v>7509</v>
      </c>
      <c r="AD63">
        <f t="shared" si="33"/>
        <v>11287</v>
      </c>
      <c r="AE63">
        <f t="shared" si="33"/>
        <v>10105</v>
      </c>
      <c r="AF63">
        <f t="shared" si="33"/>
        <v>6403</v>
      </c>
      <c r="AG63">
        <f t="shared" si="33"/>
        <v>4890</v>
      </c>
      <c r="AH63">
        <f t="shared" si="33"/>
        <v>4866</v>
      </c>
      <c r="AI63">
        <f t="shared" si="33"/>
        <v>4214</v>
      </c>
      <c r="AK63" t="s">
        <v>94</v>
      </c>
      <c r="AL63" t="s">
        <v>91</v>
      </c>
      <c r="AM63">
        <v>2018</v>
      </c>
      <c r="AN63">
        <f t="shared" si="18"/>
        <v>-416</v>
      </c>
      <c r="AO63">
        <f t="shared" si="19"/>
        <v>-198</v>
      </c>
      <c r="AP63">
        <f t="shared" si="20"/>
        <v>54</v>
      </c>
      <c r="AQ63">
        <f t="shared" si="21"/>
        <v>25</v>
      </c>
      <c r="AR63">
        <f t="shared" si="22"/>
        <v>77</v>
      </c>
      <c r="AS63">
        <f t="shared" si="23"/>
        <v>-230</v>
      </c>
      <c r="AT63">
        <f t="shared" si="24"/>
        <v>-93</v>
      </c>
      <c r="AU63">
        <f t="shared" si="25"/>
        <v>-361</v>
      </c>
      <c r="AV63">
        <f t="shared" si="26"/>
        <v>91</v>
      </c>
      <c r="AW63">
        <f t="shared" si="27"/>
        <v>17</v>
      </c>
      <c r="AX63">
        <f t="shared" si="28"/>
        <v>-41</v>
      </c>
      <c r="AY63">
        <f t="shared" si="29"/>
        <v>-723</v>
      </c>
      <c r="AZ63">
        <f t="shared" si="30"/>
        <v>-687</v>
      </c>
      <c r="BA63">
        <f t="shared" si="31"/>
        <v>-276</v>
      </c>
    </row>
    <row r="65" spans="4:53" x14ac:dyDescent="0.25">
      <c r="D65">
        <f>MEDIAN(D34:D63)</f>
        <v>4620.5</v>
      </c>
      <c r="E65">
        <f t="shared" ref="E65:AI65" si="34">MEDIAN(E34:E63)</f>
        <v>6270.5</v>
      </c>
      <c r="F65">
        <f t="shared" si="34"/>
        <v>7868</v>
      </c>
      <c r="G65">
        <f t="shared" si="34"/>
        <v>8559</v>
      </c>
      <c r="H65">
        <f t="shared" si="34"/>
        <v>8808.5</v>
      </c>
      <c r="I65">
        <f t="shared" si="34"/>
        <v>8079</v>
      </c>
      <c r="J65">
        <f t="shared" si="34"/>
        <v>6635</v>
      </c>
      <c r="K65">
        <f t="shared" si="34"/>
        <v>6146.5</v>
      </c>
      <c r="L65">
        <f t="shared" si="34"/>
        <v>7719</v>
      </c>
      <c r="M65">
        <f t="shared" si="34"/>
        <v>8669.5</v>
      </c>
      <c r="N65">
        <f t="shared" si="34"/>
        <v>7224.5</v>
      </c>
      <c r="O65">
        <f t="shared" si="34"/>
        <v>6367.5</v>
      </c>
      <c r="P65">
        <f t="shared" si="34"/>
        <v>5985.5</v>
      </c>
      <c r="Q65">
        <f t="shared" si="34"/>
        <v>4728.5</v>
      </c>
      <c r="V65">
        <f t="shared" si="34"/>
        <v>4233.5</v>
      </c>
      <c r="W65">
        <f t="shared" si="34"/>
        <v>6091</v>
      </c>
      <c r="X65">
        <f t="shared" si="34"/>
        <v>7922.5</v>
      </c>
      <c r="Y65">
        <f t="shared" si="34"/>
        <v>8612.5</v>
      </c>
      <c r="Z65">
        <f t="shared" si="34"/>
        <v>8887.5</v>
      </c>
      <c r="AA65">
        <f t="shared" si="34"/>
        <v>7819</v>
      </c>
      <c r="AB65">
        <f t="shared" si="34"/>
        <v>6562.5</v>
      </c>
      <c r="AC65">
        <f t="shared" si="34"/>
        <v>5922.5</v>
      </c>
      <c r="AD65">
        <f t="shared" si="34"/>
        <v>7462</v>
      </c>
      <c r="AE65">
        <f t="shared" si="34"/>
        <v>8493</v>
      </c>
      <c r="AF65">
        <f t="shared" si="34"/>
        <v>7202</v>
      </c>
      <c r="AG65">
        <f t="shared" si="34"/>
        <v>5549.5</v>
      </c>
      <c r="AH65">
        <f t="shared" si="34"/>
        <v>5312</v>
      </c>
      <c r="AI65">
        <f t="shared" si="34"/>
        <v>4448</v>
      </c>
      <c r="AN65">
        <f t="shared" si="18"/>
        <v>-387</v>
      </c>
      <c r="AO65">
        <f t="shared" si="19"/>
        <v>-179.5</v>
      </c>
      <c r="AP65">
        <f t="shared" si="20"/>
        <v>54.5</v>
      </c>
      <c r="AQ65">
        <f t="shared" si="21"/>
        <v>53.5</v>
      </c>
      <c r="AR65">
        <f t="shared" si="22"/>
        <v>79</v>
      </c>
      <c r="AS65">
        <f t="shared" si="23"/>
        <v>-260</v>
      </c>
      <c r="AT65">
        <f t="shared" si="24"/>
        <v>-72.5</v>
      </c>
      <c r="AU65">
        <f t="shared" si="25"/>
        <v>-224</v>
      </c>
      <c r="AV65">
        <f t="shared" si="26"/>
        <v>-257</v>
      </c>
      <c r="AW65">
        <f t="shared" si="27"/>
        <v>-176.5</v>
      </c>
      <c r="AX65">
        <f t="shared" si="28"/>
        <v>-22.5</v>
      </c>
      <c r="AY65">
        <f t="shared" si="29"/>
        <v>-818</v>
      </c>
      <c r="AZ65">
        <f t="shared" si="30"/>
        <v>-673.5</v>
      </c>
      <c r="BA65">
        <f t="shared" si="31"/>
        <v>-280.5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DB703-9C3D-4852-9BD6-0835A819723E}">
  <dimension ref="A1:B27"/>
  <sheetViews>
    <sheetView workbookViewId="0">
      <selection activeCell="G32" sqref="G32"/>
    </sheetView>
  </sheetViews>
  <sheetFormatPr defaultRowHeight="15" x14ac:dyDescent="0.25"/>
  <sheetData>
    <row r="1" spans="1:2" x14ac:dyDescent="0.25">
      <c r="A1" t="s">
        <v>95</v>
      </c>
    </row>
    <row r="2" spans="1:2" x14ac:dyDescent="0.25">
      <c r="A2" t="s">
        <v>96</v>
      </c>
    </row>
    <row r="3" spans="1:2" x14ac:dyDescent="0.25">
      <c r="A3" t="s">
        <v>97</v>
      </c>
    </row>
    <row r="4" spans="1:2" x14ac:dyDescent="0.25">
      <c r="A4" t="s">
        <v>98</v>
      </c>
    </row>
    <row r="6" spans="1:2" x14ac:dyDescent="0.25">
      <c r="A6" t="s">
        <v>95</v>
      </c>
    </row>
    <row r="7" spans="1:2" x14ac:dyDescent="0.25">
      <c r="A7" t="s">
        <v>99</v>
      </c>
    </row>
    <row r="8" spans="1:2" x14ac:dyDescent="0.25">
      <c r="A8" t="s">
        <v>100</v>
      </c>
    </row>
    <row r="9" spans="1:2" x14ac:dyDescent="0.25">
      <c r="A9" t="s">
        <v>101</v>
      </c>
    </row>
    <row r="10" spans="1:2" x14ac:dyDescent="0.25">
      <c r="A10" t="s">
        <v>102</v>
      </c>
      <c r="B10" t="s">
        <v>103</v>
      </c>
    </row>
    <row r="11" spans="1:2" x14ac:dyDescent="0.25">
      <c r="A11" t="s">
        <v>102</v>
      </c>
      <c r="B11" t="s">
        <v>104</v>
      </c>
    </row>
    <row r="12" spans="1:2" x14ac:dyDescent="0.25">
      <c r="A12" t="s">
        <v>102</v>
      </c>
      <c r="B12" t="s">
        <v>105</v>
      </c>
    </row>
    <row r="13" spans="1:2" x14ac:dyDescent="0.25">
      <c r="A13" t="s">
        <v>102</v>
      </c>
      <c r="B13" t="s">
        <v>106</v>
      </c>
    </row>
    <row r="14" spans="1:2" x14ac:dyDescent="0.25">
      <c r="A14" t="s">
        <v>102</v>
      </c>
      <c r="B14" t="s">
        <v>107</v>
      </c>
    </row>
    <row r="15" spans="1:2" x14ac:dyDescent="0.25">
      <c r="A15" t="s">
        <v>108</v>
      </c>
    </row>
    <row r="16" spans="1:2" x14ac:dyDescent="0.25">
      <c r="A16" t="s">
        <v>109</v>
      </c>
    </row>
    <row r="17" spans="1:2" x14ac:dyDescent="0.25">
      <c r="A17" t="s">
        <v>110</v>
      </c>
    </row>
    <row r="18" spans="1:2" x14ac:dyDescent="0.25">
      <c r="A18" t="s">
        <v>111</v>
      </c>
    </row>
    <row r="19" spans="1:2" x14ac:dyDescent="0.25">
      <c r="A19" t="s">
        <v>102</v>
      </c>
      <c r="B19" t="s">
        <v>103</v>
      </c>
    </row>
    <row r="20" spans="1:2" x14ac:dyDescent="0.25">
      <c r="A20" t="s">
        <v>102</v>
      </c>
      <c r="B20" t="s">
        <v>104</v>
      </c>
    </row>
    <row r="21" spans="1:2" x14ac:dyDescent="0.25">
      <c r="A21" t="s">
        <v>102</v>
      </c>
      <c r="B21" t="s">
        <v>105</v>
      </c>
    </row>
    <row r="22" spans="1:2" x14ac:dyDescent="0.25">
      <c r="A22" t="s">
        <v>102</v>
      </c>
      <c r="B22" t="s">
        <v>106</v>
      </c>
    </row>
    <row r="23" spans="1:2" x14ac:dyDescent="0.25">
      <c r="A23" t="s">
        <v>102</v>
      </c>
      <c r="B23" t="s">
        <v>112</v>
      </c>
    </row>
    <row r="24" spans="1:2" x14ac:dyDescent="0.25">
      <c r="A24" t="s">
        <v>113</v>
      </c>
    </row>
    <row r="25" spans="1:2" x14ac:dyDescent="0.25">
      <c r="B25" t="s">
        <v>114</v>
      </c>
    </row>
    <row r="26" spans="1:2" x14ac:dyDescent="0.25">
      <c r="B26" t="s">
        <v>115</v>
      </c>
    </row>
    <row r="27" spans="1:2" x14ac:dyDescent="0.25">
      <c r="A27" t="s">
        <v>116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8727-C11F-4FE0-A5B3-8E2CF6B3678C}">
  <dimension ref="A1:M15"/>
  <sheetViews>
    <sheetView workbookViewId="0">
      <selection activeCell="J35" sqref="J35"/>
    </sheetView>
  </sheetViews>
  <sheetFormatPr defaultRowHeight="15" x14ac:dyDescent="0.25"/>
  <cols>
    <col min="1" max="1" width="2.7109375" customWidth="1"/>
    <col min="3" max="3" width="9.5703125" bestFit="1" customWidth="1"/>
    <col min="6" max="6" width="3" customWidth="1"/>
  </cols>
  <sheetData>
    <row r="1" spans="1:13" x14ac:dyDescent="0.25">
      <c r="A1" s="19"/>
      <c r="B1" s="19"/>
      <c r="C1" s="149" t="s">
        <v>219</v>
      </c>
      <c r="D1" s="148"/>
      <c r="E1" s="150"/>
      <c r="G1" s="19"/>
      <c r="H1" s="149" t="s">
        <v>117</v>
      </c>
      <c r="I1" s="148"/>
      <c r="J1" s="150"/>
    </row>
    <row r="2" spans="1:13" x14ac:dyDescent="0.25">
      <c r="A2" s="19"/>
      <c r="B2" s="19"/>
      <c r="C2" s="4" t="s">
        <v>13</v>
      </c>
      <c r="D2" s="5" t="s">
        <v>16</v>
      </c>
      <c r="E2" s="6" t="s">
        <v>15</v>
      </c>
      <c r="G2" s="19"/>
      <c r="H2" s="4" t="s">
        <v>13</v>
      </c>
      <c r="I2" s="5" t="s">
        <v>16</v>
      </c>
      <c r="J2" s="6" t="s">
        <v>15</v>
      </c>
    </row>
    <row r="3" spans="1:13" x14ac:dyDescent="0.25">
      <c r="A3" s="36">
        <v>1</v>
      </c>
      <c r="B3" s="11" t="s">
        <v>2</v>
      </c>
      <c r="C3" s="22">
        <v>1170</v>
      </c>
      <c r="D3" s="10">
        <v>740</v>
      </c>
      <c r="E3" s="9">
        <f>D3-C3</f>
        <v>-430</v>
      </c>
      <c r="G3" s="11" t="s">
        <v>2</v>
      </c>
      <c r="H3" s="22">
        <v>820</v>
      </c>
      <c r="I3" s="10">
        <v>400</v>
      </c>
      <c r="J3" s="9">
        <f>I3-H3</f>
        <v>-420</v>
      </c>
      <c r="K3">
        <v>744</v>
      </c>
      <c r="M3" s="52"/>
    </row>
    <row r="4" spans="1:13" x14ac:dyDescent="0.25">
      <c r="A4" s="36">
        <v>2</v>
      </c>
      <c r="B4" s="13" t="s">
        <v>3</v>
      </c>
      <c r="C4" s="21">
        <v>1170</v>
      </c>
      <c r="D4" s="16">
        <v>950</v>
      </c>
      <c r="E4" s="15">
        <f t="shared" ref="E4:E14" si="0">D4-C4</f>
        <v>-220</v>
      </c>
      <c r="G4" s="13" t="s">
        <v>3</v>
      </c>
      <c r="H4" s="21">
        <v>800</v>
      </c>
      <c r="I4" s="16">
        <v>750</v>
      </c>
      <c r="J4" s="15">
        <f t="shared" ref="J4:J14" si="1">I4-H4</f>
        <v>-50</v>
      </c>
      <c r="K4">
        <v>719</v>
      </c>
    </row>
    <row r="5" spans="1:13" x14ac:dyDescent="0.25">
      <c r="A5" s="36">
        <v>3</v>
      </c>
      <c r="B5" s="12" t="s">
        <v>4</v>
      </c>
      <c r="C5" s="22">
        <v>680</v>
      </c>
      <c r="D5" s="10">
        <v>700</v>
      </c>
      <c r="E5" s="9">
        <f t="shared" si="0"/>
        <v>20</v>
      </c>
      <c r="G5" s="12" t="s">
        <v>4</v>
      </c>
      <c r="H5" s="22">
        <v>120</v>
      </c>
      <c r="I5" s="10">
        <v>350</v>
      </c>
      <c r="J5" s="9">
        <f t="shared" si="1"/>
        <v>230</v>
      </c>
      <c r="K5">
        <v>744</v>
      </c>
    </row>
    <row r="6" spans="1:13" x14ac:dyDescent="0.25">
      <c r="A6" s="36">
        <v>4</v>
      </c>
      <c r="B6" s="13" t="s">
        <v>5</v>
      </c>
      <c r="C6" s="21">
        <v>1970</v>
      </c>
      <c r="D6" s="16">
        <v>2010</v>
      </c>
      <c r="E6" s="15">
        <f t="shared" si="0"/>
        <v>40</v>
      </c>
      <c r="G6" s="13" t="s">
        <v>5</v>
      </c>
      <c r="H6" s="21">
        <v>1360</v>
      </c>
      <c r="I6" s="16">
        <v>1580</v>
      </c>
      <c r="J6" s="15">
        <f t="shared" si="1"/>
        <v>220</v>
      </c>
      <c r="K6">
        <v>744</v>
      </c>
    </row>
    <row r="7" spans="1:13" x14ac:dyDescent="0.25">
      <c r="A7" s="36">
        <v>5</v>
      </c>
      <c r="B7" s="12" t="s">
        <v>6</v>
      </c>
      <c r="C7" s="22">
        <v>2030</v>
      </c>
      <c r="D7" s="10">
        <v>2080</v>
      </c>
      <c r="E7" s="9">
        <f t="shared" si="0"/>
        <v>50</v>
      </c>
      <c r="G7" s="12" t="s">
        <v>6</v>
      </c>
      <c r="H7" s="22">
        <v>1420</v>
      </c>
      <c r="I7" s="10">
        <v>1620</v>
      </c>
      <c r="J7" s="9">
        <f t="shared" si="1"/>
        <v>200</v>
      </c>
      <c r="K7">
        <v>672</v>
      </c>
    </row>
    <row r="8" spans="1:13" x14ac:dyDescent="0.25">
      <c r="A8" s="36">
        <v>6</v>
      </c>
      <c r="B8" s="13" t="s">
        <v>7</v>
      </c>
      <c r="C8" s="21">
        <v>2850</v>
      </c>
      <c r="D8" s="16">
        <v>2670</v>
      </c>
      <c r="E8" s="15">
        <f t="shared" si="0"/>
        <v>-180</v>
      </c>
      <c r="G8" s="13" t="s">
        <v>7</v>
      </c>
      <c r="H8" s="21">
        <v>2110</v>
      </c>
      <c r="I8" s="16">
        <v>1940</v>
      </c>
      <c r="J8" s="15">
        <f t="shared" si="1"/>
        <v>-170</v>
      </c>
      <c r="K8">
        <v>743</v>
      </c>
    </row>
    <row r="9" spans="1:13" x14ac:dyDescent="0.25">
      <c r="A9" s="36">
        <v>7</v>
      </c>
      <c r="B9" s="12" t="s">
        <v>71</v>
      </c>
      <c r="C9" s="22">
        <v>1640</v>
      </c>
      <c r="D9" s="10">
        <v>1290</v>
      </c>
      <c r="E9" s="9">
        <f t="shared" si="0"/>
        <v>-350</v>
      </c>
      <c r="G9" s="12" t="s">
        <v>71</v>
      </c>
      <c r="H9" s="22">
        <v>1470</v>
      </c>
      <c r="I9" s="10">
        <v>1140</v>
      </c>
      <c r="J9" s="9">
        <f t="shared" si="1"/>
        <v>-330</v>
      </c>
      <c r="K9">
        <v>720</v>
      </c>
    </row>
    <row r="10" spans="1:13" x14ac:dyDescent="0.25">
      <c r="A10" s="36">
        <v>8</v>
      </c>
      <c r="B10" s="13" t="s">
        <v>8</v>
      </c>
      <c r="C10" s="21">
        <v>3280</v>
      </c>
      <c r="D10" s="16">
        <v>2920</v>
      </c>
      <c r="E10" s="15">
        <f t="shared" si="0"/>
        <v>-360</v>
      </c>
      <c r="G10" s="13" t="s">
        <v>8</v>
      </c>
      <c r="H10" s="21">
        <v>3040</v>
      </c>
      <c r="I10" s="16">
        <v>2710</v>
      </c>
      <c r="J10" s="15">
        <f t="shared" si="1"/>
        <v>-330</v>
      </c>
      <c r="K10">
        <v>744</v>
      </c>
    </row>
    <row r="11" spans="1:13" x14ac:dyDescent="0.25">
      <c r="A11" s="36">
        <v>9</v>
      </c>
      <c r="B11" s="12" t="s">
        <v>9</v>
      </c>
      <c r="C11" s="22">
        <v>4060</v>
      </c>
      <c r="D11" s="10">
        <v>3870</v>
      </c>
      <c r="E11" s="9">
        <f t="shared" si="0"/>
        <v>-190</v>
      </c>
      <c r="G11" s="12" t="s">
        <v>9</v>
      </c>
      <c r="H11" s="22">
        <v>3970</v>
      </c>
      <c r="I11" s="10">
        <v>3770</v>
      </c>
      <c r="J11" s="9">
        <f t="shared" si="1"/>
        <v>-200</v>
      </c>
      <c r="K11">
        <v>720</v>
      </c>
    </row>
    <row r="12" spans="1:13" x14ac:dyDescent="0.25">
      <c r="A12" s="36">
        <v>10</v>
      </c>
      <c r="B12" s="13" t="s">
        <v>10</v>
      </c>
      <c r="C12" s="21">
        <v>3300</v>
      </c>
      <c r="D12" s="16">
        <v>3150</v>
      </c>
      <c r="E12" s="15">
        <f t="shared" si="0"/>
        <v>-150</v>
      </c>
      <c r="G12" s="13" t="s">
        <v>10</v>
      </c>
      <c r="H12" s="21">
        <v>2780</v>
      </c>
      <c r="I12" s="16">
        <v>2680</v>
      </c>
      <c r="J12" s="15">
        <f t="shared" si="1"/>
        <v>-100</v>
      </c>
      <c r="K12">
        <v>744</v>
      </c>
    </row>
    <row r="13" spans="1:13" x14ac:dyDescent="0.25">
      <c r="A13" s="36">
        <v>11</v>
      </c>
      <c r="B13" s="12" t="s">
        <v>66</v>
      </c>
      <c r="C13" s="22">
        <v>870</v>
      </c>
      <c r="D13" s="10">
        <v>-170</v>
      </c>
      <c r="E13" s="9">
        <f t="shared" si="0"/>
        <v>-1040</v>
      </c>
      <c r="G13" s="12" t="s">
        <v>66</v>
      </c>
      <c r="H13" s="22">
        <v>120</v>
      </c>
      <c r="I13" s="10">
        <v>-770</v>
      </c>
      <c r="J13" s="9">
        <f t="shared" si="1"/>
        <v>-890</v>
      </c>
      <c r="K13">
        <v>744</v>
      </c>
    </row>
    <row r="14" spans="1:13" x14ac:dyDescent="0.25">
      <c r="A14" s="36">
        <v>12</v>
      </c>
      <c r="B14" s="14" t="s">
        <v>11</v>
      </c>
      <c r="C14" s="23">
        <v>1280</v>
      </c>
      <c r="D14" s="18">
        <v>580</v>
      </c>
      <c r="E14" s="17">
        <f t="shared" si="0"/>
        <v>-700</v>
      </c>
      <c r="G14" s="14" t="s">
        <v>11</v>
      </c>
      <c r="H14" s="23">
        <v>630</v>
      </c>
      <c r="I14" s="18">
        <v>80</v>
      </c>
      <c r="J14" s="17">
        <f t="shared" si="1"/>
        <v>-550</v>
      </c>
      <c r="K14">
        <v>720</v>
      </c>
    </row>
    <row r="15" spans="1:13" x14ac:dyDescent="0.25">
      <c r="E15" s="51"/>
    </row>
  </sheetData>
  <mergeCells count="2">
    <mergeCell ref="C1:E1"/>
    <mergeCell ref="H1:J1"/>
  </mergeCells>
  <pageMargins left="0.7" right="0.7" top="0.75" bottom="0.75" header="0.3" footer="0.3"/>
  <pageSetup paperSize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A7C1B-A486-4798-9A13-E5FFF120504D}">
  <dimension ref="A1:L13"/>
  <sheetViews>
    <sheetView workbookViewId="0">
      <selection sqref="A1:K11"/>
    </sheetView>
  </sheetViews>
  <sheetFormatPr defaultRowHeight="15" x14ac:dyDescent="0.25"/>
  <cols>
    <col min="1" max="1" width="3" style="19" customWidth="1"/>
    <col min="3" max="3" width="21.5703125" customWidth="1"/>
    <col min="4" max="4" width="16.42578125" customWidth="1"/>
    <col min="5" max="5" width="19.28515625" bestFit="1" customWidth="1"/>
    <col min="6" max="6" width="14.42578125" bestFit="1" customWidth="1"/>
    <col min="7" max="7" width="1.140625" style="19" customWidth="1"/>
    <col min="8" max="8" width="21.140625" customWidth="1"/>
    <col min="9" max="9" width="15.140625" customWidth="1"/>
    <col min="10" max="10" width="18.28515625" customWidth="1"/>
    <col min="11" max="11" width="14.42578125" bestFit="1" customWidth="1"/>
  </cols>
  <sheetData>
    <row r="1" spans="1:12" ht="15.75" x14ac:dyDescent="0.25">
      <c r="B1" s="146" t="s">
        <v>118</v>
      </c>
      <c r="C1" s="146"/>
      <c r="D1" s="146"/>
      <c r="E1" s="146"/>
      <c r="F1" s="146"/>
      <c r="G1" s="146"/>
      <c r="H1" s="146"/>
      <c r="I1" s="146"/>
      <c r="J1" s="146"/>
      <c r="K1" s="146"/>
      <c r="L1" s="19"/>
    </row>
    <row r="2" spans="1:12" x14ac:dyDescent="0.25">
      <c r="B2" s="145" t="s">
        <v>231</v>
      </c>
      <c r="C2" s="145"/>
      <c r="D2" s="145"/>
      <c r="E2" s="145"/>
      <c r="F2" s="145"/>
      <c r="H2" s="145" t="s">
        <v>230</v>
      </c>
      <c r="I2" s="145"/>
      <c r="J2" s="145"/>
      <c r="K2" s="145"/>
      <c r="L2" s="19"/>
    </row>
    <row r="3" spans="1:12" x14ac:dyDescent="0.25">
      <c r="B3" s="37" t="s">
        <v>119</v>
      </c>
      <c r="C3" s="38" t="s">
        <v>120</v>
      </c>
      <c r="D3" s="38" t="s">
        <v>121</v>
      </c>
      <c r="E3" s="38" t="s">
        <v>122</v>
      </c>
      <c r="F3" s="39" t="s">
        <v>123</v>
      </c>
      <c r="H3" s="37" t="s">
        <v>120</v>
      </c>
      <c r="I3" s="38" t="s">
        <v>121</v>
      </c>
      <c r="J3" s="38" t="s">
        <v>122</v>
      </c>
      <c r="K3" s="39" t="s">
        <v>123</v>
      </c>
      <c r="L3" s="19"/>
    </row>
    <row r="4" spans="1:12" ht="81" x14ac:dyDescent="0.25">
      <c r="A4" s="138" t="s">
        <v>124</v>
      </c>
      <c r="B4" s="83" t="s">
        <v>125</v>
      </c>
      <c r="C4" s="76" t="s">
        <v>126</v>
      </c>
      <c r="D4" s="76" t="s">
        <v>127</v>
      </c>
      <c r="E4" s="76" t="s">
        <v>128</v>
      </c>
      <c r="F4" s="77" t="s">
        <v>129</v>
      </c>
      <c r="G4" s="85"/>
      <c r="H4" s="76" t="s">
        <v>130</v>
      </c>
      <c r="I4" s="76" t="s">
        <v>127</v>
      </c>
      <c r="J4" s="81" t="s">
        <v>131</v>
      </c>
      <c r="K4" s="77" t="s">
        <v>132</v>
      </c>
      <c r="L4" s="19"/>
    </row>
    <row r="5" spans="1:12" ht="94.5" customHeight="1" x14ac:dyDescent="0.25">
      <c r="A5" s="138" t="s">
        <v>133</v>
      </c>
      <c r="B5" s="84" t="s">
        <v>134</v>
      </c>
      <c r="C5" s="79" t="s">
        <v>135</v>
      </c>
      <c r="D5" s="79" t="s">
        <v>136</v>
      </c>
      <c r="E5" s="79" t="s">
        <v>137</v>
      </c>
      <c r="F5" s="80" t="s">
        <v>138</v>
      </c>
      <c r="G5" s="85"/>
      <c r="H5" s="79" t="s">
        <v>139</v>
      </c>
      <c r="I5" s="79" t="s">
        <v>136</v>
      </c>
      <c r="J5" s="80" t="s">
        <v>140</v>
      </c>
      <c r="K5" s="80" t="s">
        <v>141</v>
      </c>
      <c r="L5" s="19"/>
    </row>
    <row r="6" spans="1:12" ht="81" x14ac:dyDescent="0.25">
      <c r="A6" s="138" t="s">
        <v>142</v>
      </c>
      <c r="B6" s="83" t="s">
        <v>143</v>
      </c>
      <c r="C6" s="76" t="s">
        <v>225</v>
      </c>
      <c r="D6" s="76" t="s">
        <v>144</v>
      </c>
      <c r="E6" s="76" t="s">
        <v>128</v>
      </c>
      <c r="F6" s="81" t="s">
        <v>145</v>
      </c>
      <c r="G6" s="85"/>
      <c r="H6" s="76" t="s">
        <v>146</v>
      </c>
      <c r="I6" s="76" t="s">
        <v>144</v>
      </c>
      <c r="J6" s="77" t="s">
        <v>147</v>
      </c>
      <c r="K6" s="81" t="s">
        <v>148</v>
      </c>
      <c r="L6" s="19"/>
    </row>
    <row r="7" spans="1:12" ht="81" x14ac:dyDescent="0.25">
      <c r="A7" s="138" t="s">
        <v>149</v>
      </c>
      <c r="B7" s="84" t="s">
        <v>150</v>
      </c>
      <c r="C7" s="79" t="s">
        <v>151</v>
      </c>
      <c r="D7" s="79" t="s">
        <v>144</v>
      </c>
      <c r="E7" s="79" t="s">
        <v>128</v>
      </c>
      <c r="F7" s="82" t="s">
        <v>152</v>
      </c>
      <c r="G7" s="85"/>
      <c r="H7" s="79" t="s">
        <v>153</v>
      </c>
      <c r="I7" s="79" t="s">
        <v>144</v>
      </c>
      <c r="J7" s="80" t="s">
        <v>147</v>
      </c>
      <c r="K7" s="82" t="s">
        <v>154</v>
      </c>
      <c r="L7" s="19"/>
    </row>
    <row r="8" spans="1:12" ht="81" x14ac:dyDescent="0.25">
      <c r="A8" s="138" t="s">
        <v>155</v>
      </c>
      <c r="B8" s="83" t="s">
        <v>156</v>
      </c>
      <c r="C8" s="76" t="s">
        <v>220</v>
      </c>
      <c r="D8" s="76" t="s">
        <v>222</v>
      </c>
      <c r="E8" s="76" t="s">
        <v>128</v>
      </c>
      <c r="F8" s="81" t="s">
        <v>157</v>
      </c>
      <c r="G8" s="85"/>
      <c r="H8" s="76" t="s">
        <v>221</v>
      </c>
      <c r="I8" s="76" t="s">
        <v>223</v>
      </c>
      <c r="J8" s="77" t="s">
        <v>147</v>
      </c>
      <c r="K8" s="81" t="s">
        <v>158</v>
      </c>
      <c r="L8" s="19"/>
    </row>
    <row r="9" spans="1:12" ht="84" customHeight="1" x14ac:dyDescent="0.25">
      <c r="A9" s="138" t="s">
        <v>159</v>
      </c>
      <c r="B9" s="84" t="s">
        <v>160</v>
      </c>
      <c r="C9" s="79" t="s">
        <v>229</v>
      </c>
      <c r="D9" s="79" t="s">
        <v>226</v>
      </c>
      <c r="E9" s="79" t="s">
        <v>227</v>
      </c>
      <c r="F9" s="80" t="s">
        <v>161</v>
      </c>
      <c r="G9" s="85"/>
      <c r="H9" s="79" t="s">
        <v>228</v>
      </c>
      <c r="I9" s="79" t="s">
        <v>224</v>
      </c>
      <c r="J9" s="80" t="s">
        <v>147</v>
      </c>
      <c r="K9" s="80" t="s">
        <v>162</v>
      </c>
      <c r="L9" s="19"/>
    </row>
    <row r="10" spans="1:12" ht="54" x14ac:dyDescent="0.25">
      <c r="A10" s="138" t="s">
        <v>163</v>
      </c>
      <c r="B10" s="83" t="s">
        <v>164</v>
      </c>
      <c r="C10" s="77" t="s">
        <v>165</v>
      </c>
      <c r="D10" s="77" t="s">
        <v>166</v>
      </c>
      <c r="E10" s="75" t="s">
        <v>131</v>
      </c>
      <c r="F10" s="81" t="s">
        <v>167</v>
      </c>
      <c r="G10" s="85"/>
      <c r="H10" s="77" t="s">
        <v>168</v>
      </c>
      <c r="I10" s="77" t="s">
        <v>166</v>
      </c>
      <c r="J10" s="77" t="s">
        <v>131</v>
      </c>
      <c r="K10" s="81" t="s">
        <v>169</v>
      </c>
      <c r="L10" s="19"/>
    </row>
    <row r="11" spans="1:12" ht="40.5" x14ac:dyDescent="0.25">
      <c r="A11" s="138" t="s">
        <v>170</v>
      </c>
      <c r="B11" s="84" t="s">
        <v>171</v>
      </c>
      <c r="C11" s="79" t="s">
        <v>172</v>
      </c>
      <c r="D11" s="79" t="s">
        <v>173</v>
      </c>
      <c r="E11" s="78" t="s">
        <v>131</v>
      </c>
      <c r="F11" s="80" t="s">
        <v>174</v>
      </c>
      <c r="G11" s="85"/>
      <c r="H11" s="79" t="s">
        <v>175</v>
      </c>
      <c r="I11" s="79" t="s">
        <v>173</v>
      </c>
      <c r="J11" s="80" t="s">
        <v>176</v>
      </c>
      <c r="K11" s="80" t="s">
        <v>177</v>
      </c>
      <c r="L11" s="19"/>
    </row>
    <row r="12" spans="1:12" x14ac:dyDescent="0.25">
      <c r="B12" s="19"/>
      <c r="C12" s="19"/>
      <c r="D12" s="19"/>
      <c r="E12" s="19"/>
      <c r="F12" s="19"/>
      <c r="H12" s="19"/>
      <c r="I12" s="19"/>
      <c r="J12" s="19"/>
      <c r="K12" s="19"/>
      <c r="L12" s="19"/>
    </row>
    <row r="13" spans="1:12" x14ac:dyDescent="0.25">
      <c r="B13" s="53" t="s">
        <v>178</v>
      </c>
    </row>
  </sheetData>
  <mergeCells count="3">
    <mergeCell ref="B2:F2"/>
    <mergeCell ref="B1:K1"/>
    <mergeCell ref="H2:K2"/>
  </mergeCells>
  <phoneticPr fontId="8" type="noConversion"/>
  <hyperlinks>
    <hyperlink ref="B13" r:id="rId1" display="https://www.bpa.gov/-/media/Aep/rates-tariff/bp-26/Final-Proposal/Studies-and-Documentation/BP-26-FS-BPA-03A-Power-Loads-and-Resources-Study-Documentation.pdf" xr:uid="{DE7C9E22-3DF2-41D2-B142-7BD0576C98B9}"/>
  </hyperlinks>
  <pageMargins left="0.7" right="0.7" top="0.75" bottom="0.75" header="0.3" footer="0.3"/>
  <pageSetup paperSize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46706-4054-41B3-AA09-06B3A00A54E8}">
  <dimension ref="A1:F19"/>
  <sheetViews>
    <sheetView workbookViewId="0">
      <selection activeCell="F23" sqref="F23"/>
    </sheetView>
  </sheetViews>
  <sheetFormatPr defaultRowHeight="15" x14ac:dyDescent="0.25"/>
  <cols>
    <col min="2" max="2" width="18" bestFit="1" customWidth="1"/>
    <col min="3" max="3" width="13.28515625" bestFit="1" customWidth="1"/>
    <col min="4" max="4" width="21.5703125" customWidth="1"/>
    <col min="5" max="5" width="20.28515625" bestFit="1" customWidth="1"/>
  </cols>
  <sheetData>
    <row r="1" spans="1:6" x14ac:dyDescent="0.25">
      <c r="A1" s="19"/>
      <c r="B1" s="167" t="s">
        <v>179</v>
      </c>
      <c r="C1" s="168"/>
      <c r="D1" s="37" t="s">
        <v>13</v>
      </c>
      <c r="E1" s="97" t="s">
        <v>16</v>
      </c>
      <c r="F1" s="19"/>
    </row>
    <row r="2" spans="1:6" x14ac:dyDescent="0.25">
      <c r="A2" s="137">
        <v>1</v>
      </c>
      <c r="B2" s="101" t="s">
        <v>180</v>
      </c>
      <c r="C2" s="102" t="s">
        <v>181</v>
      </c>
      <c r="D2" s="86" t="s">
        <v>182</v>
      </c>
      <c r="E2" s="103" t="s">
        <v>183</v>
      </c>
      <c r="F2" s="19"/>
    </row>
    <row r="3" spans="1:6" x14ac:dyDescent="0.25">
      <c r="A3" s="137">
        <v>2</v>
      </c>
      <c r="B3" s="99" t="s">
        <v>184</v>
      </c>
      <c r="C3" s="91" t="s">
        <v>181</v>
      </c>
      <c r="D3" s="87" t="s">
        <v>185</v>
      </c>
      <c r="E3" s="92">
        <v>0.3</v>
      </c>
      <c r="F3" s="19"/>
    </row>
    <row r="4" spans="1:6" x14ac:dyDescent="0.25">
      <c r="A4" s="137">
        <v>3</v>
      </c>
      <c r="B4" s="98" t="s">
        <v>186</v>
      </c>
      <c r="C4" t="s">
        <v>181</v>
      </c>
      <c r="D4" s="88" t="s">
        <v>187</v>
      </c>
      <c r="E4" s="90" t="s">
        <v>188</v>
      </c>
      <c r="F4" s="19"/>
    </row>
    <row r="5" spans="1:6" x14ac:dyDescent="0.25">
      <c r="A5" s="137">
        <v>4</v>
      </c>
      <c r="B5" s="99" t="s">
        <v>189</v>
      </c>
      <c r="C5" s="91" t="s">
        <v>181</v>
      </c>
      <c r="D5" s="87" t="s">
        <v>190</v>
      </c>
      <c r="E5" s="92">
        <v>0.3</v>
      </c>
      <c r="F5" s="19"/>
    </row>
    <row r="6" spans="1:6" x14ac:dyDescent="0.25">
      <c r="A6" s="137">
        <v>5</v>
      </c>
      <c r="B6" s="98" t="s">
        <v>191</v>
      </c>
      <c r="C6" t="s">
        <v>181</v>
      </c>
      <c r="D6" s="88" t="s">
        <v>192</v>
      </c>
      <c r="E6" s="93">
        <v>0.56999999999999995</v>
      </c>
      <c r="F6" s="19"/>
    </row>
    <row r="7" spans="1:6" ht="45" x14ac:dyDescent="0.25">
      <c r="A7" s="137">
        <v>6</v>
      </c>
      <c r="B7" s="99" t="s">
        <v>193</v>
      </c>
      <c r="C7" s="94" t="s">
        <v>194</v>
      </c>
      <c r="D7" s="87" t="s">
        <v>195</v>
      </c>
      <c r="E7" s="95" t="s">
        <v>196</v>
      </c>
      <c r="F7" s="19"/>
    </row>
    <row r="8" spans="1:6" x14ac:dyDescent="0.25">
      <c r="A8" s="137">
        <v>7</v>
      </c>
      <c r="B8" s="98" t="s">
        <v>193</v>
      </c>
      <c r="C8" t="s">
        <v>181</v>
      </c>
      <c r="D8" s="88" t="s">
        <v>192</v>
      </c>
      <c r="E8" s="93">
        <v>0.35</v>
      </c>
      <c r="F8" s="19"/>
    </row>
    <row r="9" spans="1:6" x14ac:dyDescent="0.25">
      <c r="A9" s="137">
        <v>8</v>
      </c>
      <c r="B9" s="99" t="s">
        <v>197</v>
      </c>
      <c r="C9" s="91" t="s">
        <v>181</v>
      </c>
      <c r="D9" s="89">
        <v>0.3</v>
      </c>
      <c r="E9" s="92">
        <v>0.4</v>
      </c>
      <c r="F9" s="19"/>
    </row>
    <row r="10" spans="1:6" x14ac:dyDescent="0.25">
      <c r="A10" s="137">
        <v>9</v>
      </c>
      <c r="B10" s="98" t="s">
        <v>198</v>
      </c>
      <c r="C10" t="s">
        <v>181</v>
      </c>
      <c r="D10" s="88" t="s">
        <v>199</v>
      </c>
      <c r="E10" s="90" t="s">
        <v>200</v>
      </c>
      <c r="F10" s="19"/>
    </row>
    <row r="11" spans="1:6" ht="30" x14ac:dyDescent="0.25">
      <c r="A11" s="137">
        <v>10</v>
      </c>
      <c r="B11" s="99" t="s">
        <v>180</v>
      </c>
      <c r="C11" s="96" t="s">
        <v>201</v>
      </c>
      <c r="D11" s="87" t="s">
        <v>202</v>
      </c>
      <c r="E11" s="95" t="s">
        <v>203</v>
      </c>
      <c r="F11" s="19"/>
    </row>
    <row r="12" spans="1:6" ht="30" x14ac:dyDescent="0.25">
      <c r="A12" s="137">
        <v>11</v>
      </c>
      <c r="B12" s="129" t="s">
        <v>184</v>
      </c>
      <c r="C12" s="130" t="s">
        <v>201</v>
      </c>
      <c r="D12" s="131" t="s">
        <v>204</v>
      </c>
      <c r="E12" s="132" t="s">
        <v>205</v>
      </c>
      <c r="F12" s="19"/>
    </row>
    <row r="13" spans="1:6" ht="30" x14ac:dyDescent="0.25">
      <c r="A13" s="137">
        <v>12</v>
      </c>
      <c r="B13" s="99" t="s">
        <v>186</v>
      </c>
      <c r="C13" s="96" t="s">
        <v>201</v>
      </c>
      <c r="D13" s="87" t="s">
        <v>206</v>
      </c>
      <c r="E13" s="95" t="s">
        <v>207</v>
      </c>
      <c r="F13" s="19"/>
    </row>
    <row r="14" spans="1:6" ht="30" x14ac:dyDescent="0.25">
      <c r="A14" s="137">
        <v>13</v>
      </c>
      <c r="B14" s="129" t="s">
        <v>189</v>
      </c>
      <c r="C14" s="130" t="s">
        <v>201</v>
      </c>
      <c r="D14" s="131" t="s">
        <v>208</v>
      </c>
      <c r="E14" s="132" t="s">
        <v>209</v>
      </c>
      <c r="F14" s="19"/>
    </row>
    <row r="15" spans="1:6" ht="30" x14ac:dyDescent="0.25">
      <c r="A15" s="137">
        <v>14</v>
      </c>
      <c r="B15" s="99" t="s">
        <v>191</v>
      </c>
      <c r="C15" s="96" t="s">
        <v>201</v>
      </c>
      <c r="D15" s="87" t="s">
        <v>210</v>
      </c>
      <c r="E15" s="95" t="s">
        <v>211</v>
      </c>
      <c r="F15" s="19"/>
    </row>
    <row r="16" spans="1:6" ht="30" x14ac:dyDescent="0.25">
      <c r="A16" s="137">
        <v>15</v>
      </c>
      <c r="B16" s="133" t="s">
        <v>193</v>
      </c>
      <c r="C16" s="134" t="s">
        <v>201</v>
      </c>
      <c r="D16" s="135"/>
      <c r="E16" s="136" t="s">
        <v>212</v>
      </c>
      <c r="F16" s="19"/>
    </row>
    <row r="17" spans="1:6" ht="42" customHeight="1" x14ac:dyDescent="0.25">
      <c r="A17" s="19"/>
      <c r="B17" s="169" t="s">
        <v>213</v>
      </c>
      <c r="C17" s="169"/>
      <c r="D17" s="169"/>
      <c r="E17" s="169"/>
      <c r="F17" s="19"/>
    </row>
    <row r="18" spans="1:6" ht="26.25" customHeight="1" x14ac:dyDescent="0.25">
      <c r="A18" s="19"/>
      <c r="B18" s="169" t="s">
        <v>214</v>
      </c>
      <c r="C18" s="169"/>
      <c r="D18" s="169"/>
      <c r="E18" s="169"/>
      <c r="F18" s="19"/>
    </row>
    <row r="19" spans="1:6" x14ac:dyDescent="0.25">
      <c r="A19" s="19"/>
      <c r="B19" s="100"/>
      <c r="C19" s="100"/>
      <c r="D19" s="100"/>
      <c r="E19" s="100"/>
    </row>
  </sheetData>
  <mergeCells count="3">
    <mergeCell ref="B1:C1"/>
    <mergeCell ref="B17:E17"/>
    <mergeCell ref="B18:E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FC0BE-C202-451A-A53A-A1D4F7444755}">
  <dimension ref="A1:G25"/>
  <sheetViews>
    <sheetView tabSelected="1" workbookViewId="0">
      <selection activeCell="J31" sqref="J31"/>
    </sheetView>
  </sheetViews>
  <sheetFormatPr defaultRowHeight="15" x14ac:dyDescent="0.25"/>
  <cols>
    <col min="1" max="1" width="15.42578125" bestFit="1" customWidth="1"/>
    <col min="2" max="2" width="9.42578125" customWidth="1"/>
  </cols>
  <sheetData>
    <row r="1" spans="1:7" x14ac:dyDescent="0.25">
      <c r="A1" s="173" t="s">
        <v>215</v>
      </c>
      <c r="B1" s="174"/>
      <c r="C1" s="68" t="s">
        <v>216</v>
      </c>
      <c r="D1" s="68" t="s">
        <v>8</v>
      </c>
      <c r="E1" s="68" t="s">
        <v>217</v>
      </c>
      <c r="F1" s="68" t="s">
        <v>218</v>
      </c>
      <c r="G1" s="69" t="s">
        <v>36</v>
      </c>
    </row>
    <row r="2" spans="1:7" x14ac:dyDescent="0.25">
      <c r="A2" s="172" t="s">
        <v>180</v>
      </c>
      <c r="B2" s="60" t="s">
        <v>13</v>
      </c>
      <c r="C2" s="70">
        <v>80</v>
      </c>
      <c r="D2" s="61">
        <v>90</v>
      </c>
      <c r="E2" s="61">
        <v>90</v>
      </c>
      <c r="F2" s="61">
        <v>40</v>
      </c>
      <c r="G2" s="62">
        <v>40</v>
      </c>
    </row>
    <row r="3" spans="1:7" x14ac:dyDescent="0.25">
      <c r="A3" s="170"/>
      <c r="B3" s="63" t="s">
        <v>16</v>
      </c>
      <c r="C3" s="71">
        <v>82</v>
      </c>
      <c r="D3" s="64">
        <v>82</v>
      </c>
      <c r="E3" s="64">
        <v>82</v>
      </c>
      <c r="F3" s="64">
        <v>40</v>
      </c>
      <c r="G3" s="65">
        <v>40</v>
      </c>
    </row>
    <row r="4" spans="1:7" x14ac:dyDescent="0.25">
      <c r="A4" s="171"/>
      <c r="B4" s="56" t="s">
        <v>15</v>
      </c>
      <c r="C4" s="72">
        <f>C3-C2</f>
        <v>2</v>
      </c>
      <c r="D4" s="57">
        <f t="shared" ref="D4:G4" si="0">D3-D2</f>
        <v>-8</v>
      </c>
      <c r="E4" s="57">
        <f t="shared" si="0"/>
        <v>-8</v>
      </c>
      <c r="F4" s="57">
        <f t="shared" si="0"/>
        <v>0</v>
      </c>
      <c r="G4" s="58">
        <f t="shared" si="0"/>
        <v>0</v>
      </c>
    </row>
    <row r="5" spans="1:7" x14ac:dyDescent="0.25">
      <c r="A5" s="170" t="s">
        <v>184</v>
      </c>
      <c r="B5" s="63" t="s">
        <v>13</v>
      </c>
      <c r="C5" s="71">
        <v>78</v>
      </c>
      <c r="D5" s="64">
        <v>83</v>
      </c>
      <c r="E5" s="64">
        <v>81</v>
      </c>
      <c r="F5" s="64">
        <v>30</v>
      </c>
      <c r="G5" s="65">
        <v>30</v>
      </c>
    </row>
    <row r="6" spans="1:7" x14ac:dyDescent="0.25">
      <c r="A6" s="170"/>
      <c r="B6" s="63" t="s">
        <v>16</v>
      </c>
      <c r="C6" s="71">
        <v>88</v>
      </c>
      <c r="D6" s="64">
        <v>88</v>
      </c>
      <c r="E6" s="64">
        <v>88</v>
      </c>
      <c r="F6" s="64">
        <v>30</v>
      </c>
      <c r="G6" s="65">
        <v>30</v>
      </c>
    </row>
    <row r="7" spans="1:7" x14ac:dyDescent="0.25">
      <c r="A7" s="170"/>
      <c r="B7" s="54" t="s">
        <v>15</v>
      </c>
      <c r="C7" s="73">
        <f>C6-C5</f>
        <v>10</v>
      </c>
      <c r="D7" s="55">
        <f t="shared" ref="D7" si="1">D6-D5</f>
        <v>5</v>
      </c>
      <c r="E7" s="55">
        <f t="shared" ref="E7" si="2">E6-E5</f>
        <v>7</v>
      </c>
      <c r="F7" s="55">
        <f t="shared" ref="F7" si="3">F6-F5</f>
        <v>0</v>
      </c>
      <c r="G7" s="59">
        <f t="shared" ref="G7" si="4">G6-G5</f>
        <v>0</v>
      </c>
    </row>
    <row r="8" spans="1:7" x14ac:dyDescent="0.25">
      <c r="A8" s="172" t="s">
        <v>186</v>
      </c>
      <c r="B8" s="60" t="s">
        <v>13</v>
      </c>
      <c r="C8" s="70">
        <v>105</v>
      </c>
      <c r="D8" s="61">
        <v>105</v>
      </c>
      <c r="E8" s="61">
        <v>105</v>
      </c>
      <c r="F8" s="61">
        <v>30</v>
      </c>
      <c r="G8" s="62">
        <v>30</v>
      </c>
    </row>
    <row r="9" spans="1:7" x14ac:dyDescent="0.25">
      <c r="A9" s="170"/>
      <c r="B9" s="63" t="s">
        <v>16</v>
      </c>
      <c r="C9" s="71">
        <v>103</v>
      </c>
      <c r="D9" s="64">
        <v>103</v>
      </c>
      <c r="E9" s="64">
        <v>103</v>
      </c>
      <c r="F9" s="64">
        <v>33</v>
      </c>
      <c r="G9" s="65">
        <v>33</v>
      </c>
    </row>
    <row r="10" spans="1:7" x14ac:dyDescent="0.25">
      <c r="A10" s="171"/>
      <c r="B10" s="56" t="s">
        <v>15</v>
      </c>
      <c r="C10" s="72">
        <f>C9-C8</f>
        <v>-2</v>
      </c>
      <c r="D10" s="57">
        <f t="shared" ref="D10:G10" si="5">D9-D8</f>
        <v>-2</v>
      </c>
      <c r="E10" s="57">
        <f t="shared" si="5"/>
        <v>-2</v>
      </c>
      <c r="F10" s="57">
        <f t="shared" si="5"/>
        <v>3</v>
      </c>
      <c r="G10" s="58">
        <f t="shared" si="5"/>
        <v>3</v>
      </c>
    </row>
    <row r="11" spans="1:7" x14ac:dyDescent="0.25">
      <c r="A11" s="170" t="s">
        <v>189</v>
      </c>
      <c r="B11" s="63" t="s">
        <v>13</v>
      </c>
      <c r="C11" s="71">
        <v>112</v>
      </c>
      <c r="D11" s="64">
        <v>112</v>
      </c>
      <c r="E11" s="64">
        <v>112</v>
      </c>
      <c r="F11" s="64">
        <v>90</v>
      </c>
      <c r="G11" s="65">
        <v>92</v>
      </c>
    </row>
    <row r="12" spans="1:7" x14ac:dyDescent="0.25">
      <c r="A12" s="170"/>
      <c r="B12" s="63" t="s">
        <v>16</v>
      </c>
      <c r="C12" s="71">
        <v>110</v>
      </c>
      <c r="D12" s="64">
        <v>110</v>
      </c>
      <c r="E12" s="64">
        <v>110</v>
      </c>
      <c r="F12" s="64">
        <v>86</v>
      </c>
      <c r="G12" s="65">
        <v>86</v>
      </c>
    </row>
    <row r="13" spans="1:7" x14ac:dyDescent="0.25">
      <c r="A13" s="170"/>
      <c r="B13" s="54" t="s">
        <v>15</v>
      </c>
      <c r="C13" s="73">
        <f>C12-C11</f>
        <v>-2</v>
      </c>
      <c r="D13" s="55">
        <f t="shared" ref="D13" si="6">D12-D11</f>
        <v>-2</v>
      </c>
      <c r="E13" s="55">
        <f t="shared" ref="E13" si="7">E12-E11</f>
        <v>-2</v>
      </c>
      <c r="F13" s="55">
        <f t="shared" ref="F13" si="8">F12-F11</f>
        <v>-4</v>
      </c>
      <c r="G13" s="59">
        <f t="shared" ref="G13" si="9">G12-G11</f>
        <v>-6</v>
      </c>
    </row>
    <row r="14" spans="1:7" x14ac:dyDescent="0.25">
      <c r="A14" s="172" t="s">
        <v>191</v>
      </c>
      <c r="B14" s="60" t="s">
        <v>13</v>
      </c>
      <c r="C14" s="70">
        <v>267</v>
      </c>
      <c r="D14" s="61">
        <v>267</v>
      </c>
      <c r="E14" s="61">
        <v>267</v>
      </c>
      <c r="F14" s="61">
        <v>180</v>
      </c>
      <c r="G14" s="62">
        <v>180</v>
      </c>
    </row>
    <row r="15" spans="1:7" x14ac:dyDescent="0.25">
      <c r="A15" s="170"/>
      <c r="B15" s="63" t="s">
        <v>16</v>
      </c>
      <c r="C15" s="71">
        <v>220</v>
      </c>
      <c r="D15" s="64">
        <v>220</v>
      </c>
      <c r="E15" s="64">
        <v>220</v>
      </c>
      <c r="F15" s="64">
        <v>145</v>
      </c>
      <c r="G15" s="65">
        <v>145</v>
      </c>
    </row>
    <row r="16" spans="1:7" x14ac:dyDescent="0.25">
      <c r="A16" s="171"/>
      <c r="B16" s="56" t="s">
        <v>15</v>
      </c>
      <c r="C16" s="72">
        <f>C15-C14</f>
        <v>-47</v>
      </c>
      <c r="D16" s="57">
        <f t="shared" ref="D16" si="10">D15-D14</f>
        <v>-47</v>
      </c>
      <c r="E16" s="57">
        <f t="shared" ref="E16" si="11">E15-E14</f>
        <v>-47</v>
      </c>
      <c r="F16" s="57">
        <f t="shared" ref="F16" si="12">F15-F14</f>
        <v>-35</v>
      </c>
      <c r="G16" s="58">
        <f t="shared" ref="G16" si="13">G15-G14</f>
        <v>-35</v>
      </c>
    </row>
    <row r="17" spans="1:7" x14ac:dyDescent="0.25">
      <c r="A17" s="170" t="s">
        <v>193</v>
      </c>
      <c r="B17" s="63" t="s">
        <v>13</v>
      </c>
      <c r="C17" s="71">
        <v>230</v>
      </c>
      <c r="D17" s="64">
        <v>230</v>
      </c>
      <c r="E17" s="64">
        <v>230</v>
      </c>
      <c r="F17" s="64">
        <v>155</v>
      </c>
      <c r="G17" s="65">
        <v>155</v>
      </c>
    </row>
    <row r="18" spans="1:7" x14ac:dyDescent="0.25">
      <c r="A18" s="170"/>
      <c r="B18" s="63" t="s">
        <v>16</v>
      </c>
      <c r="C18" s="71">
        <v>233</v>
      </c>
      <c r="D18" s="64">
        <v>233</v>
      </c>
      <c r="E18" s="64">
        <v>233</v>
      </c>
      <c r="F18" s="64">
        <v>155</v>
      </c>
      <c r="G18" s="65">
        <v>155</v>
      </c>
    </row>
    <row r="19" spans="1:7" x14ac:dyDescent="0.25">
      <c r="A19" s="170"/>
      <c r="B19" s="54" t="s">
        <v>15</v>
      </c>
      <c r="C19" s="73">
        <f>C18-C17</f>
        <v>3</v>
      </c>
      <c r="D19" s="55">
        <f t="shared" ref="D19" si="14">D18-D17</f>
        <v>3</v>
      </c>
      <c r="E19" s="55">
        <f t="shared" ref="E19" si="15">E18-E17</f>
        <v>3</v>
      </c>
      <c r="F19" s="55">
        <f t="shared" ref="F19" si="16">F18-F17</f>
        <v>0</v>
      </c>
      <c r="G19" s="59">
        <f t="shared" ref="G19" si="17">G18-G17</f>
        <v>0</v>
      </c>
    </row>
    <row r="20" spans="1:7" x14ac:dyDescent="0.25">
      <c r="A20" s="172" t="s">
        <v>197</v>
      </c>
      <c r="B20" s="60" t="s">
        <v>13</v>
      </c>
      <c r="C20" s="70">
        <v>270</v>
      </c>
      <c r="D20" s="61">
        <v>280</v>
      </c>
      <c r="E20" s="61">
        <v>315</v>
      </c>
      <c r="F20" s="61">
        <v>105</v>
      </c>
      <c r="G20" s="62">
        <v>105</v>
      </c>
    </row>
    <row r="21" spans="1:7" x14ac:dyDescent="0.25">
      <c r="A21" s="170"/>
      <c r="B21" s="63" t="s">
        <v>16</v>
      </c>
      <c r="C21" s="71">
        <v>169</v>
      </c>
      <c r="D21" s="64">
        <v>169</v>
      </c>
      <c r="E21" s="64">
        <v>169</v>
      </c>
      <c r="F21" s="64">
        <v>96</v>
      </c>
      <c r="G21" s="65">
        <v>96</v>
      </c>
    </row>
    <row r="22" spans="1:7" x14ac:dyDescent="0.25">
      <c r="A22" s="171"/>
      <c r="B22" s="56" t="s">
        <v>15</v>
      </c>
      <c r="C22" s="72">
        <f>C21-C20</f>
        <v>-101</v>
      </c>
      <c r="D22" s="57">
        <f t="shared" ref="D22" si="18">D21-D20</f>
        <v>-111</v>
      </c>
      <c r="E22" s="57">
        <f t="shared" ref="E22" si="19">E21-E20</f>
        <v>-146</v>
      </c>
      <c r="F22" s="57">
        <f t="shared" ref="F22" si="20">F21-F20</f>
        <v>-9</v>
      </c>
      <c r="G22" s="58">
        <f t="shared" ref="G22" si="21">G21-G20</f>
        <v>-9</v>
      </c>
    </row>
    <row r="23" spans="1:7" x14ac:dyDescent="0.25">
      <c r="A23" s="170" t="s">
        <v>198</v>
      </c>
      <c r="B23" s="63" t="s">
        <v>13</v>
      </c>
      <c r="C23" s="74">
        <v>150</v>
      </c>
      <c r="D23" s="66">
        <v>150</v>
      </c>
      <c r="E23" s="66">
        <v>150</v>
      </c>
      <c r="F23" s="66">
        <v>113</v>
      </c>
      <c r="G23" s="67">
        <v>113</v>
      </c>
    </row>
    <row r="24" spans="1:7" x14ac:dyDescent="0.25">
      <c r="A24" s="170"/>
      <c r="B24" s="63" t="s">
        <v>16</v>
      </c>
      <c r="C24" s="71">
        <v>150</v>
      </c>
      <c r="D24" s="64">
        <v>150</v>
      </c>
      <c r="E24" s="64">
        <v>150</v>
      </c>
      <c r="F24" s="64">
        <v>125</v>
      </c>
      <c r="G24" s="65">
        <v>125</v>
      </c>
    </row>
    <row r="25" spans="1:7" x14ac:dyDescent="0.25">
      <c r="A25" s="171"/>
      <c r="B25" s="56" t="s">
        <v>15</v>
      </c>
      <c r="C25" s="72">
        <f>C24-C23</f>
        <v>0</v>
      </c>
      <c r="D25" s="57">
        <f t="shared" ref="D25" si="22">D24-D23</f>
        <v>0</v>
      </c>
      <c r="E25" s="57">
        <f t="shared" ref="E25" si="23">E24-E23</f>
        <v>0</v>
      </c>
      <c r="F25" s="57">
        <f t="shared" ref="F25" si="24">F24-F23</f>
        <v>12</v>
      </c>
      <c r="G25" s="58">
        <f t="shared" ref="G25" si="25">G24-G23</f>
        <v>12</v>
      </c>
    </row>
  </sheetData>
  <mergeCells count="9">
    <mergeCell ref="A23:A25"/>
    <mergeCell ref="A2:A4"/>
    <mergeCell ref="A5:A7"/>
    <mergeCell ref="A1:B1"/>
    <mergeCell ref="A8:A10"/>
    <mergeCell ref="A11:A13"/>
    <mergeCell ref="A14:A16"/>
    <mergeCell ref="A17:A19"/>
    <mergeCell ref="A20:A22"/>
  </mergeCells>
  <pageMargins left="0.7" right="0.7" top="0.75" bottom="0.75" header="0.3" footer="0.3"/>
  <pageSetup paperSize="0" orientation="portrait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DF6EDDCCBE4245BA2BBC92414FFD72" ma:contentTypeVersion="0" ma:contentTypeDescription="Create a new document." ma:contentTypeScope="" ma:versionID="408816d5b681dd912ef08e3e58421bd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3DF3FB-572B-4C6F-AB89-352B1554F2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43CF43C-F792-48A7-9B9A-238C791154B5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A36927D-2B67-4D77-9C2F-38D9BEEF35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Box and Whisker</vt:lpstr>
      <vt:lpstr>Flow-MW Translation</vt:lpstr>
      <vt:lpstr>Generation Deltas</vt:lpstr>
      <vt:lpstr>Raw Data</vt:lpstr>
      <vt:lpstr>RawInvSQL</vt:lpstr>
      <vt:lpstr>Capacity Metric</vt:lpstr>
      <vt:lpstr>Ops Summary Tables</vt:lpstr>
      <vt:lpstr>Ops Changes Tables</vt:lpstr>
      <vt:lpstr>SpillCaps 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Smith-Nelson,Chelsea K (BPA) - PGPO-5</dc:creator>
  <cp:keywords/>
  <dc:description/>
  <cp:lastModifiedBy>Smith-Nelson,Chelsea K (BPA) - PGPO-5</cp:lastModifiedBy>
  <cp:revision/>
  <dcterms:created xsi:type="dcterms:W3CDTF">2026-03-02T21:45:27Z</dcterms:created>
  <dcterms:modified xsi:type="dcterms:W3CDTF">2026-10-01T15:51:50Z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0x0101003BDF6EDDCCBE4245BA2BBC92414FFD72</vt:lpwstr>
  </property>
</Properties>
</file>